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502"/>
  <workbookPr/>
  <mc:AlternateContent xmlns:mc="http://schemas.openxmlformats.org/markup-compatibility/2006">
    <mc:Choice Requires="x15">
      <x15ac:absPath xmlns:x15ac="http://schemas.microsoft.com/office/spreadsheetml/2010/11/ac" url="/Users/ccic/Desktop/"/>
    </mc:Choice>
  </mc:AlternateContent>
  <bookViews>
    <workbookView xWindow="12660" yWindow="580" windowWidth="34220" windowHeight="22720" tabRatio="500" activeTab="19"/>
  </bookViews>
  <sheets>
    <sheet name="Capa" sheetId="59" r:id="rId1"/>
    <sheet name="NotaMetodológica" sheetId="60" r:id="rId2"/>
    <sheet name="Índice" sheetId="61" r:id="rId3"/>
    <sheet name="FCH1" sheetId="32" r:id="rId4"/>
    <sheet name="FCH2" sheetId="51" r:id="rId5"/>
    <sheet name="FCH3" sheetId="33" r:id="rId6"/>
    <sheet name="FCH4" sheetId="49" r:id="rId7"/>
    <sheet name="FCH5" sheetId="50" r:id="rId8"/>
    <sheet name="FCH 6" sheetId="47" r:id="rId9"/>
    <sheet name="FCH 7" sheetId="25" r:id="rId10"/>
    <sheet name="FCH8" sheetId="55" r:id="rId11"/>
    <sheet name="FCH9" sheetId="27" r:id="rId12"/>
    <sheet name="FCH 10" sheetId="29" r:id="rId13"/>
    <sheet name="FCH11(eliminar)" sheetId="12" state="hidden" r:id="rId14"/>
    <sheet name="FCH11" sheetId="63" r:id="rId15"/>
    <sheet name="FCH12" sheetId="30" r:id="rId16"/>
    <sheet name="FCH13" sheetId="46" r:id="rId17"/>
    <sheet name="FCH15" sheetId="57" r:id="rId18"/>
    <sheet name="FCH15(a)" sheetId="62" state="hidden" r:id="rId19"/>
    <sheet name="FCH16" sheetId="58" r:id="rId20"/>
    <sheet name="FCH17" sheetId="65" r:id="rId21"/>
    <sheet name="Dados2017" sheetId="64" state="hidden" r:id="rId22"/>
  </sheets>
  <calcPr calcId="150001" concurrentCalc="0"/>
  <fileRecoveryPr dataExtractLoad="1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8" i="64" l="1"/>
  <c r="C39" i="64"/>
  <c r="C40" i="64"/>
  <c r="C41" i="64"/>
  <c r="D38" i="64"/>
  <c r="D39" i="64"/>
  <c r="D40" i="64"/>
  <c r="D41" i="64"/>
  <c r="G41" i="64"/>
  <c r="B38" i="64"/>
  <c r="B39" i="64"/>
  <c r="B40" i="64"/>
  <c r="B41" i="64"/>
  <c r="F41" i="64"/>
  <c r="E38" i="64"/>
  <c r="E39" i="64"/>
  <c r="E40" i="64"/>
  <c r="E41" i="64"/>
  <c r="G40" i="64"/>
  <c r="F40" i="64"/>
  <c r="G39" i="64"/>
  <c r="F39" i="64"/>
  <c r="G38" i="64"/>
  <c r="F38" i="64"/>
  <c r="C35" i="64"/>
  <c r="D35" i="64"/>
  <c r="G35" i="64"/>
  <c r="B35" i="64"/>
  <c r="F35" i="64"/>
  <c r="E35" i="64"/>
  <c r="G34" i="64"/>
  <c r="F34" i="64"/>
  <c r="G33" i="64"/>
  <c r="F33" i="64"/>
  <c r="G32" i="64"/>
  <c r="F32" i="64"/>
  <c r="G31" i="64"/>
  <c r="F31" i="64"/>
  <c r="G30" i="64"/>
  <c r="F30" i="64"/>
  <c r="G29" i="64"/>
  <c r="F29" i="64"/>
  <c r="G28" i="64"/>
  <c r="F28" i="64"/>
  <c r="G27" i="64"/>
  <c r="F27" i="64"/>
  <c r="G26" i="64"/>
  <c r="F26" i="64"/>
  <c r="G25" i="64"/>
  <c r="F25" i="64"/>
  <c r="G24" i="64"/>
  <c r="F24" i="64"/>
  <c r="G23" i="64"/>
  <c r="F23" i="64"/>
  <c r="G22" i="64"/>
  <c r="F22" i="64"/>
  <c r="G21" i="64"/>
  <c r="F21" i="64"/>
  <c r="G20" i="64"/>
  <c r="F20" i="64"/>
  <c r="G19" i="64"/>
  <c r="F19" i="64"/>
  <c r="G18" i="64"/>
  <c r="F18" i="64"/>
  <c r="G17" i="64"/>
  <c r="F17" i="64"/>
  <c r="G16" i="64"/>
  <c r="F16" i="64"/>
  <c r="G15" i="64"/>
  <c r="F15" i="64"/>
  <c r="G14" i="64"/>
  <c r="F14" i="64"/>
  <c r="G13" i="64"/>
  <c r="F13" i="64"/>
  <c r="G12" i="64"/>
  <c r="F12" i="64"/>
  <c r="G11" i="64"/>
  <c r="F11" i="64"/>
  <c r="G10" i="64"/>
  <c r="F10" i="64"/>
  <c r="G9" i="64"/>
  <c r="F9" i="64"/>
  <c r="G8" i="64"/>
  <c r="F8" i="64"/>
  <c r="G7" i="64"/>
  <c r="F7" i="64"/>
  <c r="G6" i="64"/>
  <c r="F6" i="64"/>
  <c r="G5" i="64"/>
  <c r="F5" i="64"/>
  <c r="G4" i="64"/>
  <c r="F4" i="64"/>
  <c r="G3" i="64"/>
  <c r="F3" i="64"/>
  <c r="G2" i="64"/>
  <c r="F2" i="64"/>
  <c r="D159" i="62"/>
  <c r="E159" i="62"/>
  <c r="C159" i="62"/>
  <c r="E158" i="62"/>
  <c r="E157" i="62"/>
  <c r="E156" i="62"/>
  <c r="E155" i="62"/>
  <c r="D149" i="62"/>
  <c r="E149" i="62"/>
  <c r="C149" i="62"/>
  <c r="E148" i="62"/>
  <c r="E147" i="62"/>
  <c r="E146" i="62"/>
  <c r="E145" i="62"/>
  <c r="D139" i="62"/>
  <c r="E139" i="62"/>
  <c r="C139" i="62"/>
  <c r="E131" i="62"/>
  <c r="E130" i="62"/>
  <c r="E129" i="62"/>
  <c r="E128" i="62"/>
  <c r="E127" i="62"/>
  <c r="E126" i="62"/>
  <c r="E125" i="62"/>
  <c r="E124" i="62"/>
  <c r="E123" i="62"/>
  <c r="E122" i="62"/>
  <c r="E121" i="62"/>
  <c r="E120" i="62"/>
  <c r="D114" i="62"/>
  <c r="E114" i="62"/>
  <c r="C114" i="62"/>
  <c r="E111" i="62"/>
  <c r="E110" i="62"/>
  <c r="E109" i="62"/>
  <c r="E108" i="62"/>
  <c r="E107" i="62"/>
  <c r="E106" i="62"/>
  <c r="E105" i="62"/>
  <c r="E104" i="62"/>
  <c r="E103" i="62"/>
  <c r="E102" i="62"/>
  <c r="E101" i="62"/>
  <c r="E100" i="62"/>
  <c r="D94" i="62"/>
  <c r="E94" i="62"/>
  <c r="C94" i="62"/>
  <c r="E93" i="62"/>
  <c r="E92" i="62"/>
  <c r="E91" i="62"/>
  <c r="E90" i="62"/>
  <c r="E89" i="62"/>
  <c r="E88" i="62"/>
  <c r="E87" i="62"/>
  <c r="E86" i="62"/>
  <c r="E85" i="62"/>
  <c r="D79" i="62"/>
  <c r="E79" i="62"/>
  <c r="C79" i="62"/>
  <c r="E76" i="62"/>
  <c r="E75" i="62"/>
  <c r="E74" i="62"/>
  <c r="E73" i="62"/>
  <c r="E72" i="62"/>
  <c r="E71" i="62"/>
  <c r="E70" i="62"/>
  <c r="E69" i="62"/>
  <c r="E68" i="62"/>
  <c r="E67" i="62"/>
  <c r="E66" i="62"/>
  <c r="E65" i="62"/>
  <c r="E64" i="62"/>
  <c r="D34" i="62"/>
  <c r="E34" i="62"/>
  <c r="C34" i="62"/>
  <c r="E32" i="62"/>
  <c r="E31" i="62"/>
  <c r="E30" i="62"/>
  <c r="E29" i="62"/>
  <c r="E28" i="62"/>
  <c r="E27" i="62"/>
  <c r="E26" i="62"/>
  <c r="E25" i="62"/>
  <c r="E24" i="62"/>
  <c r="E23" i="62"/>
  <c r="D17" i="62"/>
  <c r="E17" i="62"/>
  <c r="C17" i="62"/>
  <c r="E14" i="62"/>
  <c r="E13" i="62"/>
  <c r="E12" i="62"/>
  <c r="E11" i="62"/>
  <c r="E10" i="62"/>
  <c r="E9" i="62"/>
  <c r="E8" i="62"/>
  <c r="D135" i="57"/>
  <c r="C135" i="57"/>
  <c r="E135" i="57"/>
  <c r="E134" i="57"/>
  <c r="E133" i="57"/>
  <c r="E132" i="57"/>
  <c r="E131" i="57"/>
  <c r="D125" i="57"/>
  <c r="C125" i="57"/>
  <c r="E125" i="57"/>
  <c r="E124" i="57"/>
  <c r="E123" i="57"/>
  <c r="E122" i="57"/>
  <c r="E121" i="57"/>
  <c r="D115" i="57"/>
  <c r="C115" i="57"/>
  <c r="E115" i="57"/>
  <c r="E107" i="57"/>
  <c r="E106" i="57"/>
  <c r="E105" i="57"/>
  <c r="E104" i="57"/>
  <c r="E103" i="57"/>
  <c r="E102" i="57"/>
  <c r="E101" i="57"/>
  <c r="E100" i="57"/>
  <c r="E99" i="57"/>
  <c r="E98" i="57"/>
  <c r="E97" i="57"/>
  <c r="E96" i="57"/>
  <c r="D90" i="57"/>
  <c r="C90" i="57"/>
  <c r="E90" i="57"/>
  <c r="E87" i="57"/>
  <c r="E86" i="57"/>
  <c r="E85" i="57"/>
  <c r="E84" i="57"/>
  <c r="E83" i="57"/>
  <c r="E82" i="57"/>
  <c r="E81" i="57"/>
  <c r="E80" i="57"/>
  <c r="E79" i="57"/>
  <c r="E78" i="57"/>
  <c r="E77" i="57"/>
  <c r="E76" i="57"/>
  <c r="D70" i="57"/>
  <c r="C70" i="57"/>
  <c r="E70" i="57"/>
  <c r="E69" i="57"/>
  <c r="E68" i="57"/>
  <c r="E67" i="57"/>
  <c r="E66" i="57"/>
  <c r="E65" i="57"/>
  <c r="E64" i="57"/>
  <c r="E63" i="57"/>
  <c r="E62" i="57"/>
  <c r="E61" i="57"/>
  <c r="D55" i="57"/>
  <c r="C55" i="57"/>
  <c r="E55" i="57"/>
  <c r="E52" i="57"/>
  <c r="E51" i="57"/>
  <c r="E50" i="57"/>
  <c r="E49" i="57"/>
  <c r="E48" i="57"/>
  <c r="E47" i="57"/>
  <c r="E46" i="57"/>
  <c r="E45" i="57"/>
  <c r="E44" i="57"/>
  <c r="E43" i="57"/>
  <c r="E42" i="57"/>
  <c r="E41" i="57"/>
  <c r="E40" i="57"/>
  <c r="D34" i="57"/>
  <c r="C34" i="57"/>
  <c r="E34" i="57"/>
  <c r="E32" i="57"/>
  <c r="E31" i="57"/>
  <c r="E30" i="57"/>
  <c r="E29" i="57"/>
  <c r="E28" i="57"/>
  <c r="E27" i="57"/>
  <c r="E26" i="57"/>
  <c r="E25" i="57"/>
  <c r="E24" i="57"/>
  <c r="E23" i="57"/>
  <c r="D17" i="57"/>
  <c r="C17" i="57"/>
  <c r="E17" i="57"/>
  <c r="E14" i="57"/>
  <c r="E13" i="57"/>
  <c r="E12" i="57"/>
  <c r="E11" i="57"/>
  <c r="E10" i="57"/>
  <c r="E9" i="57"/>
  <c r="E8" i="57"/>
  <c r="T114" i="63"/>
  <c r="S114" i="63"/>
  <c r="T113" i="63"/>
  <c r="S113" i="63"/>
  <c r="T112" i="63"/>
  <c r="S112" i="63"/>
  <c r="T111" i="63"/>
  <c r="S111" i="63"/>
  <c r="N110" i="63"/>
  <c r="H110" i="63"/>
  <c r="T110" i="63"/>
  <c r="M110" i="63"/>
  <c r="G110" i="63"/>
  <c r="S110" i="63"/>
  <c r="T108" i="63"/>
  <c r="S108" i="63"/>
  <c r="T107" i="63"/>
  <c r="S107" i="63"/>
  <c r="T106" i="63"/>
  <c r="S106" i="63"/>
  <c r="T105" i="63"/>
  <c r="S105" i="63"/>
  <c r="N104" i="63"/>
  <c r="H104" i="63"/>
  <c r="T104" i="63"/>
  <c r="M104" i="63"/>
  <c r="G104" i="63"/>
  <c r="S104" i="63"/>
  <c r="T102" i="63"/>
  <c r="S102" i="63"/>
  <c r="R102" i="63"/>
  <c r="Q102" i="63"/>
  <c r="P102" i="63"/>
  <c r="T101" i="63"/>
  <c r="S101" i="63"/>
  <c r="R101" i="63"/>
  <c r="Q101" i="63"/>
  <c r="P101" i="63"/>
  <c r="T100" i="63"/>
  <c r="S100" i="63"/>
  <c r="R100" i="63"/>
  <c r="Q100" i="63"/>
  <c r="P100" i="63"/>
  <c r="Q99" i="63"/>
  <c r="P99" i="63"/>
  <c r="Q98" i="63"/>
  <c r="P98" i="63"/>
  <c r="T97" i="63"/>
  <c r="T96" i="63"/>
  <c r="S96" i="63"/>
  <c r="Q95" i="63"/>
  <c r="P95" i="63"/>
  <c r="Q94" i="63"/>
  <c r="P94" i="63"/>
  <c r="T93" i="63"/>
  <c r="S93" i="63"/>
  <c r="T92" i="63"/>
  <c r="S92" i="63"/>
  <c r="R92" i="63"/>
  <c r="Q92" i="63"/>
  <c r="P92" i="63"/>
  <c r="T91" i="63"/>
  <c r="S91" i="63"/>
  <c r="T90" i="63"/>
  <c r="S90" i="63"/>
  <c r="R90" i="63"/>
  <c r="Q90" i="63"/>
  <c r="P90" i="63"/>
  <c r="T89" i="63"/>
  <c r="S89" i="63"/>
  <c r="Q88" i="63"/>
  <c r="P88" i="63"/>
  <c r="T87" i="63"/>
  <c r="S87" i="63"/>
  <c r="T86" i="63"/>
  <c r="S86" i="63"/>
  <c r="R86" i="63"/>
  <c r="Q86" i="63"/>
  <c r="P86" i="63"/>
  <c r="Q85" i="63"/>
  <c r="P85" i="63"/>
  <c r="Q84" i="63"/>
  <c r="P84" i="63"/>
  <c r="N83" i="63"/>
  <c r="H83" i="63"/>
  <c r="T83" i="63"/>
  <c r="M83" i="63"/>
  <c r="G83" i="63"/>
  <c r="S83" i="63"/>
  <c r="L83" i="63"/>
  <c r="F83" i="63"/>
  <c r="R83" i="63"/>
  <c r="K83" i="63"/>
  <c r="E83" i="63"/>
  <c r="Q83" i="63"/>
  <c r="J83" i="63"/>
  <c r="D83" i="63"/>
  <c r="P83" i="63"/>
  <c r="T81" i="63"/>
  <c r="S81" i="63"/>
  <c r="R81" i="63"/>
  <c r="T80" i="63"/>
  <c r="S80" i="63"/>
  <c r="R80" i="63"/>
  <c r="Q80" i="63"/>
  <c r="P80" i="63"/>
  <c r="T79" i="63"/>
  <c r="S79" i="63"/>
  <c r="R79" i="63"/>
  <c r="Q79" i="63"/>
  <c r="P79" i="63"/>
  <c r="T78" i="63"/>
  <c r="S78" i="63"/>
  <c r="R78" i="63"/>
  <c r="T77" i="63"/>
  <c r="S77" i="63"/>
  <c r="R77" i="63"/>
  <c r="Q77" i="63"/>
  <c r="T76" i="63"/>
  <c r="S76" i="63"/>
  <c r="P75" i="63"/>
  <c r="T74" i="63"/>
  <c r="S74" i="63"/>
  <c r="R74" i="63"/>
  <c r="Q74" i="63"/>
  <c r="P74" i="63"/>
  <c r="T73" i="63"/>
  <c r="S73" i="63"/>
  <c r="R73" i="63"/>
  <c r="Q73" i="63"/>
  <c r="P73" i="63"/>
  <c r="T72" i="63"/>
  <c r="S72" i="63"/>
  <c r="R72" i="63"/>
  <c r="Q72" i="63"/>
  <c r="P72" i="63"/>
  <c r="N71" i="63"/>
  <c r="H71" i="63"/>
  <c r="T71" i="63"/>
  <c r="M71" i="63"/>
  <c r="G71" i="63"/>
  <c r="S71" i="63"/>
  <c r="L71" i="63"/>
  <c r="F71" i="63"/>
  <c r="R71" i="63"/>
  <c r="K71" i="63"/>
  <c r="E71" i="63"/>
  <c r="Q71" i="63"/>
  <c r="J71" i="63"/>
  <c r="D71" i="63"/>
  <c r="P71" i="63"/>
  <c r="R69" i="63"/>
  <c r="R68" i="63"/>
  <c r="Q68" i="63"/>
  <c r="P68" i="63"/>
  <c r="R67" i="63"/>
  <c r="Q67" i="63"/>
  <c r="P67" i="63"/>
  <c r="P66" i="63"/>
  <c r="R65" i="63"/>
  <c r="Q65" i="63"/>
  <c r="P65" i="63"/>
  <c r="R64" i="63"/>
  <c r="Q64" i="63"/>
  <c r="P64" i="63"/>
  <c r="R63" i="63"/>
  <c r="Q63" i="63"/>
  <c r="P63" i="63"/>
  <c r="R62" i="63"/>
  <c r="Q62" i="63"/>
  <c r="P62" i="63"/>
  <c r="R61" i="63"/>
  <c r="Q61" i="63"/>
  <c r="P61" i="63"/>
  <c r="R60" i="63"/>
  <c r="Q60" i="63"/>
  <c r="P60" i="63"/>
  <c r="L59" i="63"/>
  <c r="F59" i="63"/>
  <c r="R59" i="63"/>
  <c r="K59" i="63"/>
  <c r="E59" i="63"/>
  <c r="Q59" i="63"/>
  <c r="J59" i="63"/>
  <c r="D59" i="63"/>
  <c r="P59" i="63"/>
  <c r="R57" i="63"/>
  <c r="Q57" i="63"/>
  <c r="P57" i="63"/>
  <c r="R56" i="63"/>
  <c r="Q56" i="63"/>
  <c r="P56" i="63"/>
  <c r="L55" i="63"/>
  <c r="F55" i="63"/>
  <c r="R55" i="63"/>
  <c r="K55" i="63"/>
  <c r="E55" i="63"/>
  <c r="Q55" i="63"/>
  <c r="J55" i="63"/>
  <c r="D55" i="63"/>
  <c r="P55" i="63"/>
  <c r="Q53" i="63"/>
  <c r="P53" i="63"/>
  <c r="T52" i="63"/>
  <c r="S52" i="63"/>
  <c r="R52" i="63"/>
  <c r="Q52" i="63"/>
  <c r="P52" i="63"/>
  <c r="T51" i="63"/>
  <c r="S51" i="63"/>
  <c r="R51" i="63"/>
  <c r="Q51" i="63"/>
  <c r="P51" i="63"/>
  <c r="T50" i="63"/>
  <c r="S50" i="63"/>
  <c r="R50" i="63"/>
  <c r="Q50" i="63"/>
  <c r="P50" i="63"/>
  <c r="T49" i="63"/>
  <c r="S49" i="63"/>
  <c r="R49" i="63"/>
  <c r="Q49" i="63"/>
  <c r="P49" i="63"/>
  <c r="T48" i="63"/>
  <c r="S48" i="63"/>
  <c r="R48" i="63"/>
  <c r="Q48" i="63"/>
  <c r="P48" i="63"/>
  <c r="T47" i="63"/>
  <c r="S47" i="63"/>
  <c r="R47" i="63"/>
  <c r="Q47" i="63"/>
  <c r="P47" i="63"/>
  <c r="T46" i="63"/>
  <c r="S46" i="63"/>
  <c r="R46" i="63"/>
  <c r="Q46" i="63"/>
  <c r="P46" i="63"/>
  <c r="T45" i="63"/>
  <c r="S45" i="63"/>
  <c r="R45" i="63"/>
  <c r="Q45" i="63"/>
  <c r="P45" i="63"/>
  <c r="T44" i="63"/>
  <c r="S44" i="63"/>
  <c r="R44" i="63"/>
  <c r="Q44" i="63"/>
  <c r="P44" i="63"/>
  <c r="T43" i="63"/>
  <c r="S43" i="63"/>
  <c r="R43" i="63"/>
  <c r="Q43" i="63"/>
  <c r="P43" i="63"/>
  <c r="N42" i="63"/>
  <c r="H42" i="63"/>
  <c r="T42" i="63"/>
  <c r="M42" i="63"/>
  <c r="G42" i="63"/>
  <c r="S42" i="63"/>
  <c r="L42" i="63"/>
  <c r="F42" i="63"/>
  <c r="R42" i="63"/>
  <c r="K42" i="63"/>
  <c r="E42" i="63"/>
  <c r="Q42" i="63"/>
  <c r="J42" i="63"/>
  <c r="D42" i="63"/>
  <c r="P42" i="63"/>
  <c r="T40" i="63"/>
  <c r="S40" i="63"/>
  <c r="T39" i="63"/>
  <c r="S39" i="63"/>
  <c r="R39" i="63"/>
  <c r="Q39" i="63"/>
  <c r="P39" i="63"/>
  <c r="T38" i="63"/>
  <c r="S38" i="63"/>
  <c r="R38" i="63"/>
  <c r="Q38" i="63"/>
  <c r="P38" i="63"/>
  <c r="R37" i="63"/>
  <c r="Q37" i="63"/>
  <c r="P37" i="63"/>
  <c r="R36" i="63"/>
  <c r="Q36" i="63"/>
  <c r="P36" i="63"/>
  <c r="T35" i="63"/>
  <c r="S35" i="63"/>
  <c r="R35" i="63"/>
  <c r="T34" i="63"/>
  <c r="S34" i="63"/>
  <c r="R34" i="63"/>
  <c r="Q34" i="63"/>
  <c r="P34" i="63"/>
  <c r="T33" i="63"/>
  <c r="S33" i="63"/>
  <c r="R33" i="63"/>
  <c r="Q33" i="63"/>
  <c r="P33" i="63"/>
  <c r="T32" i="63"/>
  <c r="S32" i="63"/>
  <c r="R32" i="63"/>
  <c r="Q32" i="63"/>
  <c r="P32" i="63"/>
  <c r="T31" i="63"/>
  <c r="S31" i="63"/>
  <c r="R31" i="63"/>
  <c r="Q31" i="63"/>
  <c r="P31" i="63"/>
  <c r="T30" i="63"/>
  <c r="S30" i="63"/>
  <c r="R30" i="63"/>
  <c r="Q30" i="63"/>
  <c r="P30" i="63"/>
  <c r="T29" i="63"/>
  <c r="S29" i="63"/>
  <c r="R29" i="63"/>
  <c r="Q29" i="63"/>
  <c r="P29" i="63"/>
  <c r="T28" i="63"/>
  <c r="S28" i="63"/>
  <c r="T27" i="63"/>
  <c r="S27" i="63"/>
  <c r="R27" i="63"/>
  <c r="Q27" i="63"/>
  <c r="P27" i="63"/>
  <c r="T26" i="63"/>
  <c r="S26" i="63"/>
  <c r="R26" i="63"/>
  <c r="Q26" i="63"/>
  <c r="P26" i="63"/>
  <c r="N25" i="63"/>
  <c r="H25" i="63"/>
  <c r="T25" i="63"/>
  <c r="M25" i="63"/>
  <c r="G25" i="63"/>
  <c r="S25" i="63"/>
  <c r="L25" i="63"/>
  <c r="F25" i="63"/>
  <c r="R25" i="63"/>
  <c r="K25" i="63"/>
  <c r="E25" i="63"/>
  <c r="Q25" i="63"/>
  <c r="J25" i="63"/>
  <c r="D25" i="63"/>
  <c r="P25" i="63"/>
  <c r="T23" i="63"/>
  <c r="S23" i="63"/>
  <c r="R23" i="63"/>
  <c r="Q23" i="63"/>
  <c r="P23" i="63"/>
  <c r="T22" i="63"/>
  <c r="S22" i="63"/>
  <c r="R22" i="63"/>
  <c r="Q22" i="63"/>
  <c r="P22" i="63"/>
  <c r="T21" i="63"/>
  <c r="S21" i="63"/>
  <c r="R21" i="63"/>
  <c r="Q21" i="63"/>
  <c r="P21" i="63"/>
  <c r="T20" i="63"/>
  <c r="S20" i="63"/>
  <c r="R20" i="63"/>
  <c r="Q20" i="63"/>
  <c r="P20" i="63"/>
  <c r="T19" i="63"/>
  <c r="S19" i="63"/>
  <c r="R19" i="63"/>
  <c r="Q19" i="63"/>
  <c r="P19" i="63"/>
  <c r="T18" i="63"/>
  <c r="S18" i="63"/>
  <c r="R18" i="63"/>
  <c r="Q18" i="63"/>
  <c r="P18" i="63"/>
  <c r="T17" i="63"/>
  <c r="S17" i="63"/>
  <c r="R17" i="63"/>
  <c r="Q17" i="63"/>
  <c r="P17" i="63"/>
  <c r="T16" i="63"/>
  <c r="T15" i="63"/>
  <c r="S15" i="63"/>
  <c r="R15" i="63"/>
  <c r="Q15" i="63"/>
  <c r="P15" i="63"/>
  <c r="Q14" i="63"/>
  <c r="P14" i="63"/>
  <c r="R13" i="63"/>
  <c r="Q13" i="63"/>
  <c r="P13" i="63"/>
  <c r="T12" i="63"/>
  <c r="S12" i="63"/>
  <c r="R12" i="63"/>
  <c r="Q12" i="63"/>
  <c r="P12" i="63"/>
  <c r="T11" i="63"/>
  <c r="T10" i="63"/>
  <c r="S10" i="63"/>
  <c r="N9" i="63"/>
  <c r="H9" i="63"/>
  <c r="T9" i="63"/>
  <c r="M9" i="63"/>
  <c r="G9" i="63"/>
  <c r="S9" i="63"/>
  <c r="L9" i="63"/>
  <c r="F9" i="63"/>
  <c r="R9" i="63"/>
  <c r="K9" i="63"/>
  <c r="E9" i="63"/>
  <c r="Q9" i="63"/>
  <c r="J9" i="63"/>
  <c r="D9" i="63"/>
  <c r="P9" i="63"/>
  <c r="N7" i="63"/>
  <c r="H7" i="63"/>
  <c r="T7" i="63"/>
  <c r="M7" i="63"/>
  <c r="G7" i="63"/>
  <c r="S7" i="63"/>
  <c r="L7" i="63"/>
  <c r="F7" i="63"/>
  <c r="R7" i="63"/>
  <c r="K7" i="63"/>
  <c r="E7" i="63"/>
  <c r="Q7" i="63"/>
  <c r="J7" i="63"/>
  <c r="D7" i="63"/>
  <c r="P7" i="63"/>
  <c r="T96" i="12"/>
  <c r="S96" i="12"/>
  <c r="R96" i="12"/>
  <c r="Q96" i="12"/>
  <c r="T95" i="12"/>
  <c r="S95" i="12"/>
  <c r="R95" i="12"/>
  <c r="Q95" i="12"/>
  <c r="P95" i="12"/>
  <c r="T94" i="12"/>
  <c r="S94" i="12"/>
  <c r="R94" i="12"/>
  <c r="Q94" i="12"/>
  <c r="P94" i="12"/>
  <c r="T93" i="12"/>
  <c r="S93" i="12"/>
  <c r="R93" i="12"/>
  <c r="Q93" i="12"/>
  <c r="P93" i="12"/>
  <c r="N92" i="12"/>
  <c r="H92" i="12"/>
  <c r="T92" i="12"/>
  <c r="M92" i="12"/>
  <c r="G92" i="12"/>
  <c r="S92" i="12"/>
  <c r="T90" i="12"/>
  <c r="S90" i="12"/>
  <c r="R90" i="12"/>
  <c r="Q90" i="12"/>
  <c r="P90" i="12"/>
  <c r="T89" i="12"/>
  <c r="S89" i="12"/>
  <c r="R89" i="12"/>
  <c r="Q89" i="12"/>
  <c r="P89" i="12"/>
  <c r="T88" i="12"/>
  <c r="S88" i="12"/>
  <c r="R88" i="12"/>
  <c r="Q88" i="12"/>
  <c r="P88" i="12"/>
  <c r="T87" i="12"/>
  <c r="S87" i="12"/>
  <c r="N86" i="12"/>
  <c r="H86" i="12"/>
  <c r="T86" i="12"/>
  <c r="M86" i="12"/>
  <c r="G86" i="12"/>
  <c r="S86" i="12"/>
  <c r="T84" i="12"/>
  <c r="S84" i="12"/>
  <c r="R84" i="12"/>
  <c r="Q84" i="12"/>
  <c r="P84" i="12"/>
  <c r="T83" i="12"/>
  <c r="S83" i="12"/>
  <c r="R83" i="12"/>
  <c r="Q83" i="12"/>
  <c r="P83" i="12"/>
  <c r="T82" i="12"/>
  <c r="S82" i="12"/>
  <c r="R82" i="12"/>
  <c r="Q82" i="12"/>
  <c r="P82" i="12"/>
  <c r="Q81" i="12"/>
  <c r="P81" i="12"/>
  <c r="Q80" i="12"/>
  <c r="P80" i="12"/>
  <c r="T79" i="12"/>
  <c r="T78" i="12"/>
  <c r="S78" i="12"/>
  <c r="Q77" i="12"/>
  <c r="P77" i="12"/>
  <c r="Q76" i="12"/>
  <c r="P76" i="12"/>
  <c r="T75" i="12"/>
  <c r="S75" i="12"/>
  <c r="T74" i="12"/>
  <c r="S74" i="12"/>
  <c r="R74" i="12"/>
  <c r="Q74" i="12"/>
  <c r="P74" i="12"/>
  <c r="T73" i="12"/>
  <c r="S73" i="12"/>
  <c r="T72" i="12"/>
  <c r="S72" i="12"/>
  <c r="R72" i="12"/>
  <c r="Q72" i="12"/>
  <c r="P72" i="12"/>
  <c r="T71" i="12"/>
  <c r="S71" i="12"/>
  <c r="Q70" i="12"/>
  <c r="P70" i="12"/>
  <c r="T69" i="12"/>
  <c r="S69" i="12"/>
  <c r="T68" i="12"/>
  <c r="S68" i="12"/>
  <c r="R68" i="12"/>
  <c r="Q68" i="12"/>
  <c r="P68" i="12"/>
  <c r="Q67" i="12"/>
  <c r="P67" i="12"/>
  <c r="Q66" i="12"/>
  <c r="P66" i="12"/>
  <c r="N65" i="12"/>
  <c r="H65" i="12"/>
  <c r="T65" i="12"/>
  <c r="M65" i="12"/>
  <c r="G65" i="12"/>
  <c r="S65" i="12"/>
  <c r="L65" i="12"/>
  <c r="F65" i="12"/>
  <c r="R65" i="12"/>
  <c r="K65" i="12"/>
  <c r="E65" i="12"/>
  <c r="Q65" i="12"/>
  <c r="J65" i="12"/>
  <c r="D65" i="12"/>
  <c r="P65" i="12"/>
  <c r="T63" i="12"/>
  <c r="S63" i="12"/>
  <c r="R63" i="12"/>
  <c r="T62" i="12"/>
  <c r="S62" i="12"/>
  <c r="R62" i="12"/>
  <c r="Q62" i="12"/>
  <c r="P62" i="12"/>
  <c r="T61" i="12"/>
  <c r="S61" i="12"/>
  <c r="R61" i="12"/>
  <c r="Q61" i="12"/>
  <c r="P61" i="12"/>
  <c r="T60" i="12"/>
  <c r="S60" i="12"/>
  <c r="R60" i="12"/>
  <c r="T59" i="12"/>
  <c r="S59" i="12"/>
  <c r="R59" i="12"/>
  <c r="Q59" i="12"/>
  <c r="T58" i="12"/>
  <c r="S58" i="12"/>
  <c r="P57" i="12"/>
  <c r="T56" i="12"/>
  <c r="S56" i="12"/>
  <c r="R56" i="12"/>
  <c r="Q56" i="12"/>
  <c r="P56" i="12"/>
  <c r="T55" i="12"/>
  <c r="S55" i="12"/>
  <c r="R55" i="12"/>
  <c r="Q55" i="12"/>
  <c r="P55" i="12"/>
  <c r="T54" i="12"/>
  <c r="S54" i="12"/>
  <c r="R54" i="12"/>
  <c r="Q54" i="12"/>
  <c r="P54" i="12"/>
  <c r="N53" i="12"/>
  <c r="H53" i="12"/>
  <c r="T53" i="12"/>
  <c r="M53" i="12"/>
  <c r="G53" i="12"/>
  <c r="S53" i="12"/>
  <c r="L53" i="12"/>
  <c r="F53" i="12"/>
  <c r="R53" i="12"/>
  <c r="K53" i="12"/>
  <c r="E53" i="12"/>
  <c r="Q53" i="12"/>
  <c r="J53" i="12"/>
  <c r="D53" i="12"/>
  <c r="P53" i="12"/>
  <c r="Q51" i="12"/>
  <c r="P51" i="12"/>
  <c r="T50" i="12"/>
  <c r="S50" i="12"/>
  <c r="R50" i="12"/>
  <c r="Q50" i="12"/>
  <c r="P50" i="12"/>
  <c r="T49" i="12"/>
  <c r="S49" i="12"/>
  <c r="R49" i="12"/>
  <c r="Q49" i="12"/>
  <c r="P49" i="12"/>
  <c r="T48" i="12"/>
  <c r="S48" i="12"/>
  <c r="R48" i="12"/>
  <c r="Q48" i="12"/>
  <c r="P48" i="12"/>
  <c r="T47" i="12"/>
  <c r="S47" i="12"/>
  <c r="R47" i="12"/>
  <c r="Q47" i="12"/>
  <c r="P47" i="12"/>
  <c r="T46" i="12"/>
  <c r="S46" i="12"/>
  <c r="R46" i="12"/>
  <c r="Q46" i="12"/>
  <c r="P46" i="12"/>
  <c r="T45" i="12"/>
  <c r="S45" i="12"/>
  <c r="R45" i="12"/>
  <c r="Q45" i="12"/>
  <c r="P45" i="12"/>
  <c r="T44" i="12"/>
  <c r="S44" i="12"/>
  <c r="R44" i="12"/>
  <c r="Q44" i="12"/>
  <c r="P44" i="12"/>
  <c r="T43" i="12"/>
  <c r="S43" i="12"/>
  <c r="R43" i="12"/>
  <c r="Q43" i="12"/>
  <c r="P43" i="12"/>
  <c r="T42" i="12"/>
  <c r="S42" i="12"/>
  <c r="R42" i="12"/>
  <c r="Q42" i="12"/>
  <c r="P42" i="12"/>
  <c r="T41" i="12"/>
  <c r="S41" i="12"/>
  <c r="R41" i="12"/>
  <c r="Q41" i="12"/>
  <c r="P41" i="12"/>
  <c r="N40" i="12"/>
  <c r="H40" i="12"/>
  <c r="T40" i="12"/>
  <c r="M40" i="12"/>
  <c r="G40" i="12"/>
  <c r="S40" i="12"/>
  <c r="L40" i="12"/>
  <c r="F40" i="12"/>
  <c r="R40" i="12"/>
  <c r="K40" i="12"/>
  <c r="E40" i="12"/>
  <c r="Q40" i="12"/>
  <c r="J40" i="12"/>
  <c r="D40" i="12"/>
  <c r="P40" i="12"/>
  <c r="T38" i="12"/>
  <c r="S38" i="12"/>
  <c r="R38" i="12"/>
  <c r="Q38" i="12"/>
  <c r="P38" i="12"/>
  <c r="T37" i="12"/>
  <c r="S37" i="12"/>
  <c r="R37" i="12"/>
  <c r="Q37" i="12"/>
  <c r="P37" i="12"/>
  <c r="T36" i="12"/>
  <c r="S36" i="12"/>
  <c r="R36" i="12"/>
  <c r="Q36" i="12"/>
  <c r="P36" i="12"/>
  <c r="T35" i="12"/>
  <c r="S35" i="12"/>
  <c r="R35" i="12"/>
  <c r="T34" i="12"/>
  <c r="S34" i="12"/>
  <c r="R34" i="12"/>
  <c r="Q34" i="12"/>
  <c r="P34" i="12"/>
  <c r="T33" i="12"/>
  <c r="S33" i="12"/>
  <c r="R33" i="12"/>
  <c r="Q33" i="12"/>
  <c r="P33" i="12"/>
  <c r="T32" i="12"/>
  <c r="S32" i="12"/>
  <c r="R32" i="12"/>
  <c r="Q32" i="12"/>
  <c r="P32" i="12"/>
  <c r="T31" i="12"/>
  <c r="S31" i="12"/>
  <c r="R31" i="12"/>
  <c r="Q31" i="12"/>
  <c r="P31" i="12"/>
  <c r="T30" i="12"/>
  <c r="S30" i="12"/>
  <c r="R30" i="12"/>
  <c r="Q30" i="12"/>
  <c r="P30" i="12"/>
  <c r="T29" i="12"/>
  <c r="S29" i="12"/>
  <c r="R29" i="12"/>
  <c r="Q29" i="12"/>
  <c r="P29" i="12"/>
  <c r="T28" i="12"/>
  <c r="S28" i="12"/>
  <c r="R28" i="12"/>
  <c r="Q28" i="12"/>
  <c r="P28" i="12"/>
  <c r="T27" i="12"/>
  <c r="S27" i="12"/>
  <c r="R27" i="12"/>
  <c r="Q27" i="12"/>
  <c r="P27" i="12"/>
  <c r="T26" i="12"/>
  <c r="S26" i="12"/>
  <c r="R26" i="12"/>
  <c r="Q26" i="12"/>
  <c r="P26" i="12"/>
  <c r="N25" i="12"/>
  <c r="H25" i="12"/>
  <c r="T25" i="12"/>
  <c r="M25" i="12"/>
  <c r="G25" i="12"/>
  <c r="S25" i="12"/>
  <c r="L25" i="12"/>
  <c r="F25" i="12"/>
  <c r="R25" i="12"/>
  <c r="K25" i="12"/>
  <c r="E25" i="12"/>
  <c r="Q25" i="12"/>
  <c r="J25" i="12"/>
  <c r="D25" i="12"/>
  <c r="P25" i="12"/>
  <c r="T23" i="12"/>
  <c r="S23" i="12"/>
  <c r="R23" i="12"/>
  <c r="Q23" i="12"/>
  <c r="P23" i="12"/>
  <c r="T22" i="12"/>
  <c r="S22" i="12"/>
  <c r="R22" i="12"/>
  <c r="Q22" i="12"/>
  <c r="P22" i="12"/>
  <c r="T21" i="12"/>
  <c r="S21" i="12"/>
  <c r="R21" i="12"/>
  <c r="Q21" i="12"/>
  <c r="P21" i="12"/>
  <c r="T20" i="12"/>
  <c r="S20" i="12"/>
  <c r="R20" i="12"/>
  <c r="Q20" i="12"/>
  <c r="P20" i="12"/>
  <c r="T19" i="12"/>
  <c r="S19" i="12"/>
  <c r="R19" i="12"/>
  <c r="Q19" i="12"/>
  <c r="P19" i="12"/>
  <c r="T18" i="12"/>
  <c r="S18" i="12"/>
  <c r="R18" i="12"/>
  <c r="Q18" i="12"/>
  <c r="P18" i="12"/>
  <c r="T17" i="12"/>
  <c r="S17" i="12"/>
  <c r="R17" i="12"/>
  <c r="Q17" i="12"/>
  <c r="P17" i="12"/>
  <c r="T16" i="12"/>
  <c r="S16" i="12"/>
  <c r="R16" i="12"/>
  <c r="Q16" i="12"/>
  <c r="P16" i="12"/>
  <c r="T15" i="12"/>
  <c r="S15" i="12"/>
  <c r="R15" i="12"/>
  <c r="Q15" i="12"/>
  <c r="P15" i="12"/>
  <c r="Q14" i="12"/>
  <c r="P14" i="12"/>
  <c r="R13" i="12"/>
  <c r="Q13" i="12"/>
  <c r="P13" i="12"/>
  <c r="T12" i="12"/>
  <c r="S12" i="12"/>
  <c r="R12" i="12"/>
  <c r="Q12" i="12"/>
  <c r="P12" i="12"/>
  <c r="T11" i="12"/>
  <c r="S11" i="12"/>
  <c r="R11" i="12"/>
  <c r="Q11" i="12"/>
  <c r="P11" i="12"/>
  <c r="T10" i="12"/>
  <c r="S10" i="12"/>
  <c r="N9" i="12"/>
  <c r="H9" i="12"/>
  <c r="T9" i="12"/>
  <c r="M9" i="12"/>
  <c r="G9" i="12"/>
  <c r="S9" i="12"/>
  <c r="L9" i="12"/>
  <c r="F9" i="12"/>
  <c r="R9" i="12"/>
  <c r="K9" i="12"/>
  <c r="E9" i="12"/>
  <c r="Q9" i="12"/>
  <c r="J9" i="12"/>
  <c r="D9" i="12"/>
  <c r="P9" i="12"/>
  <c r="N7" i="12"/>
  <c r="H7" i="12"/>
  <c r="T7" i="12"/>
  <c r="M7" i="12"/>
  <c r="G7" i="12"/>
  <c r="S7" i="12"/>
  <c r="L7" i="12"/>
  <c r="F7" i="12"/>
  <c r="R7" i="12"/>
  <c r="K7" i="12"/>
  <c r="E7" i="12"/>
  <c r="Q7" i="12"/>
  <c r="J7" i="12"/>
  <c r="D7" i="12"/>
  <c r="P7" i="12"/>
  <c r="Z37" i="29"/>
  <c r="Z39" i="29"/>
  <c r="Z38" i="29"/>
  <c r="X38" i="29"/>
  <c r="Z35" i="29"/>
  <c r="Z30" i="29"/>
  <c r="Z32" i="29"/>
  <c r="M30" i="29"/>
  <c r="M32" i="29"/>
  <c r="K30" i="29"/>
  <c r="K32" i="29"/>
  <c r="Z31" i="29"/>
  <c r="X31" i="29"/>
  <c r="M31" i="29"/>
  <c r="K31" i="29"/>
  <c r="Z28" i="29"/>
  <c r="M28" i="29"/>
  <c r="K28" i="29"/>
  <c r="Z23" i="29"/>
  <c r="Z25" i="29"/>
  <c r="X23" i="29"/>
  <c r="X25" i="29"/>
  <c r="M23" i="29"/>
  <c r="M25" i="29"/>
  <c r="K23" i="29"/>
  <c r="K25" i="29"/>
  <c r="Z24" i="29"/>
  <c r="X24" i="29"/>
  <c r="M24" i="29"/>
  <c r="K24" i="29"/>
  <c r="Z21" i="29"/>
  <c r="X21" i="29"/>
  <c r="M21" i="29"/>
  <c r="K21" i="29"/>
  <c r="Z16" i="29"/>
  <c r="Z18" i="29"/>
  <c r="X16" i="29"/>
  <c r="X18" i="29"/>
  <c r="M16" i="29"/>
  <c r="M18" i="29"/>
  <c r="K16" i="29"/>
  <c r="K18" i="29"/>
  <c r="Z17" i="29"/>
  <c r="X17" i="29"/>
  <c r="M17" i="29"/>
  <c r="K17" i="29"/>
  <c r="Z14" i="29"/>
  <c r="X14" i="29"/>
  <c r="M14" i="29"/>
  <c r="K14" i="29"/>
  <c r="M8" i="29"/>
  <c r="K8" i="29"/>
  <c r="M9" i="29"/>
  <c r="M11" i="29"/>
  <c r="K9" i="29"/>
  <c r="K11" i="29"/>
  <c r="M6" i="29"/>
  <c r="M10" i="29"/>
  <c r="K6" i="29"/>
  <c r="K10" i="29"/>
  <c r="M7" i="29"/>
  <c r="K7" i="29"/>
  <c r="H21" i="33"/>
  <c r="G21" i="33"/>
  <c r="H20" i="33"/>
  <c r="G20" i="33"/>
  <c r="H15" i="33"/>
  <c r="G15" i="33"/>
  <c r="H14" i="33"/>
  <c r="G14" i="33"/>
  <c r="H8" i="33"/>
  <c r="H6" i="33"/>
  <c r="H10" i="33"/>
  <c r="G10" i="33"/>
  <c r="H9" i="33"/>
  <c r="G9" i="33"/>
  <c r="H7" i="33"/>
  <c r="J16" i="51"/>
  <c r="K16" i="51"/>
  <c r="H16" i="51"/>
  <c r="I16" i="51"/>
  <c r="C16" i="51"/>
  <c r="D16" i="51"/>
  <c r="K15" i="51"/>
  <c r="I15" i="51"/>
  <c r="D15" i="51"/>
  <c r="K14" i="51"/>
  <c r="I14" i="51"/>
  <c r="D14" i="51"/>
  <c r="K13" i="51"/>
  <c r="I13" i="51"/>
  <c r="D13" i="51"/>
  <c r="K12" i="51"/>
  <c r="I12" i="51"/>
  <c r="D12" i="51"/>
  <c r="K11" i="51"/>
  <c r="I11" i="51"/>
  <c r="D11" i="51"/>
  <c r="K10" i="51"/>
  <c r="I10" i="51"/>
  <c r="F10" i="51"/>
  <c r="D10" i="51"/>
  <c r="K9" i="51"/>
  <c r="I9" i="51"/>
  <c r="D9" i="51"/>
  <c r="K8" i="51"/>
  <c r="I8" i="51"/>
  <c r="D8" i="51"/>
  <c r="K7" i="51"/>
  <c r="I7" i="51"/>
  <c r="D7" i="51"/>
  <c r="F26" i="32"/>
  <c r="F25" i="32"/>
  <c r="F24" i="32"/>
  <c r="F23" i="32"/>
  <c r="F22" i="32"/>
  <c r="F21" i="32"/>
  <c r="F20" i="32"/>
  <c r="F19" i="32"/>
  <c r="F18" i="32"/>
  <c r="F17" i="32"/>
  <c r="F16" i="32"/>
  <c r="F15" i="32"/>
  <c r="F14" i="32"/>
  <c r="F13" i="32"/>
  <c r="F12" i="32"/>
  <c r="F11" i="32"/>
  <c r="F10" i="32"/>
  <c r="F9" i="32"/>
  <c r="F8" i="32"/>
  <c r="F7" i="32"/>
  <c r="F6" i="32"/>
  <c r="C21" i="61"/>
  <c r="C20" i="61"/>
  <c r="C19" i="61"/>
  <c r="C18" i="61"/>
  <c r="C17" i="61"/>
  <c r="C16" i="61"/>
  <c r="C15" i="61"/>
  <c r="C14" i="61"/>
  <c r="C13" i="61"/>
  <c r="C12" i="61"/>
  <c r="C11" i="61"/>
  <c r="C10" i="61"/>
  <c r="C9" i="61"/>
  <c r="C8" i="61"/>
  <c r="C7" i="61"/>
  <c r="C6" i="61"/>
  <c r="C5" i="61"/>
</calcChain>
</file>

<file path=xl/sharedStrings.xml><?xml version="1.0" encoding="utf-8"?>
<sst xmlns="http://schemas.openxmlformats.org/spreadsheetml/2006/main" count="2697" uniqueCount="368">
  <si>
    <t>Instituto Politécnico da Guarda</t>
  </si>
  <si>
    <t>Instituto Politécnico de Beja</t>
  </si>
  <si>
    <t>Instituto Politécnico de Bragança</t>
  </si>
  <si>
    <t>Instituto Politécnico de Castelo Branco</t>
  </si>
  <si>
    <t>Instituto Politécnico de Coimbra</t>
  </si>
  <si>
    <t>Instituto Politécnico de Leiria</t>
  </si>
  <si>
    <t>Instituto Politécnico de Lisboa</t>
  </si>
  <si>
    <t>Instituto Politécnico de Portalegre</t>
  </si>
  <si>
    <t>Instituto Politécnico de Santarém</t>
  </si>
  <si>
    <t>Instituto Politécnico de Setúbal</t>
  </si>
  <si>
    <t>Instituto Politécnico de Tomar</t>
  </si>
  <si>
    <t>Instituto Politécnico de Viseu</t>
  </si>
  <si>
    <t>Universidade de Coimbra</t>
  </si>
  <si>
    <t>Universidade de Lisboa</t>
  </si>
  <si>
    <t>Universidade do Minho</t>
  </si>
  <si>
    <t>Universidade do Porto</t>
  </si>
  <si>
    <t>Universidade Nova de Lisboa</t>
  </si>
  <si>
    <t>Universidade Técnica de Lisboa</t>
  </si>
  <si>
    <t>Universdade Aveiro (Total)</t>
  </si>
  <si>
    <t>Ranking</t>
  </si>
  <si>
    <t>% colocados</t>
  </si>
  <si>
    <t>Inst. Politécnico do Cávado e do Ave</t>
  </si>
  <si>
    <t>Escola</t>
  </si>
  <si>
    <t>Vagas Iniciais</t>
  </si>
  <si>
    <t xml:space="preserve">Colocados </t>
  </si>
  <si>
    <t>% crescimento colocados</t>
  </si>
  <si>
    <t>Instituto Superior de Engenharia</t>
  </si>
  <si>
    <t>Instituto Superior de Contabilidade e Administração</t>
  </si>
  <si>
    <t>Escola Superior de Educação</t>
  </si>
  <si>
    <t>Escola Superior de Estudos Industriais e de Gestão</t>
  </si>
  <si>
    <t>Saúde Ambiental</t>
  </si>
  <si>
    <t>Radioterapia</t>
  </si>
  <si>
    <t>Radiologia</t>
  </si>
  <si>
    <t>Neurofisiologia</t>
  </si>
  <si>
    <t>Medicina Nuclear</t>
  </si>
  <si>
    <t>Fisioterapia</t>
  </si>
  <si>
    <t>Farmácia</t>
  </si>
  <si>
    <t>Cardiopneumologia</t>
  </si>
  <si>
    <t>Audiologia</t>
  </si>
  <si>
    <t>Anatomia Patológica, Citológica e Tanatológica</t>
  </si>
  <si>
    <t>Análises Clínicas e de Saúde Pública</t>
  </si>
  <si>
    <t>-</t>
  </si>
  <si>
    <t>Solicitadoria</t>
  </si>
  <si>
    <t>Engenharia Informática</t>
  </si>
  <si>
    <t>Ciências Empresariais</t>
  </si>
  <si>
    <t>Recursos Humanos</t>
  </si>
  <si>
    <t>Gestão e Administração Hoteleira</t>
  </si>
  <si>
    <t>Engenharia Mecânica</t>
  </si>
  <si>
    <t>Engenharia e Gestão Industrial</t>
  </si>
  <si>
    <t>Engenharia Biomédica</t>
  </si>
  <si>
    <t>Design</t>
  </si>
  <si>
    <t>Contabilidade e Administração</t>
  </si>
  <si>
    <t>Ciências e Tecn. da Documentação e Informação</t>
  </si>
  <si>
    <t>Tecnologia da Comunicação Multimédia</t>
  </si>
  <si>
    <t>Linguas e Culturas Estrangeiras</t>
  </si>
  <si>
    <t>Gestão do Património</t>
  </si>
  <si>
    <t>Educação Social</t>
  </si>
  <si>
    <t>Educação Musical</t>
  </si>
  <si>
    <t>Educação Básica</t>
  </si>
  <si>
    <t>Ciências do Desporto</t>
  </si>
  <si>
    <t>Escola Superior de Educação do Porto</t>
  </si>
  <si>
    <t>Marketing</t>
  </si>
  <si>
    <t>Comunicação Empresarial</t>
  </si>
  <si>
    <t>Comércio Internacional</t>
  </si>
  <si>
    <t>Assessoria e Tradução</t>
  </si>
  <si>
    <t>Engenharia Química</t>
  </si>
  <si>
    <t>Engenharia Geotécnica e Geoambiente</t>
  </si>
  <si>
    <t>Engenharia Electrotécnica e de Computadores</t>
  </si>
  <si>
    <t>Engenharia de Instrumentação e Metrologia</t>
  </si>
  <si>
    <t>Engenharia Civil</t>
  </si>
  <si>
    <t>Instituto Superior de Engenharia do Porto</t>
  </si>
  <si>
    <t>Tecnologia da Comunicação Audiovisual</t>
  </si>
  <si>
    <t>Nome do estabelecimento</t>
  </si>
  <si>
    <t>% Colocados</t>
  </si>
  <si>
    <t>Vagas iniciais</t>
  </si>
  <si>
    <t>Artes Visuais e Tecnologias Artísticas</t>
  </si>
  <si>
    <t>Engenharia Mecânica Automóvel</t>
  </si>
  <si>
    <t>Cursos</t>
  </si>
  <si>
    <t>Nota último colocado</t>
  </si>
  <si>
    <t>ESTSP</t>
  </si>
  <si>
    <t>ESEIG</t>
  </si>
  <si>
    <t>ISEP</t>
  </si>
  <si>
    <t>Engenharia de Computação e Instrumentação Médica</t>
  </si>
  <si>
    <t>ISCAP</t>
  </si>
  <si>
    <t>ESE</t>
  </si>
  <si>
    <t>Línguas e Culturas Estrangeiras</t>
  </si>
  <si>
    <t>Terapia Ocupacional</t>
  </si>
  <si>
    <t>Terapia da Fala</t>
  </si>
  <si>
    <t>Universdade Aveiro</t>
  </si>
  <si>
    <t>Engenharia de Sistemas</t>
  </si>
  <si>
    <t>ESMAE</t>
  </si>
  <si>
    <t>Colocados</t>
  </si>
  <si>
    <t>Instituição</t>
  </si>
  <si>
    <t>UP</t>
  </si>
  <si>
    <t>UL</t>
  </si>
  <si>
    <t>UC</t>
  </si>
  <si>
    <t>IPP</t>
  </si>
  <si>
    <t>UNL</t>
  </si>
  <si>
    <t>UM</t>
  </si>
  <si>
    <t>IPL</t>
  </si>
  <si>
    <t>UA</t>
  </si>
  <si>
    <t>IPC</t>
  </si>
  <si>
    <t>IPLX</t>
  </si>
  <si>
    <t>IPB</t>
  </si>
  <si>
    <t>IPV</t>
  </si>
  <si>
    <t>IPS</t>
  </si>
  <si>
    <t>IPVC</t>
  </si>
  <si>
    <t>IPSTR</t>
  </si>
  <si>
    <t>IPCA</t>
  </si>
  <si>
    <t>IPCB</t>
  </si>
  <si>
    <t>IPBJ</t>
  </si>
  <si>
    <t>IPG</t>
  </si>
  <si>
    <t>IPT</t>
  </si>
  <si>
    <t>Inst. Politécnico de Viana do Castelo</t>
  </si>
  <si>
    <t>Escola Superior de Música, Artes e Espectáculo</t>
  </si>
  <si>
    <t>Solicitadoria (pl)</t>
  </si>
  <si>
    <t>Ciências Empresariais (pl)</t>
  </si>
  <si>
    <t>Contabilidade e Administração (pl)</t>
  </si>
  <si>
    <t>Gestão do Património (pl)</t>
  </si>
  <si>
    <t>Educação Social (pl)</t>
  </si>
  <si>
    <t>Marketing  (pl)</t>
  </si>
  <si>
    <t>Gestão das Actividades Turísticas (pl)</t>
  </si>
  <si>
    <t>Comunicação Empresarial (pl)</t>
  </si>
  <si>
    <t>Comércio Internacional (pl)</t>
  </si>
  <si>
    <t>Assessoria e Tradução (pl)</t>
  </si>
  <si>
    <t>Engenharia de Segurança do Trabalho</t>
  </si>
  <si>
    <t>Seg. Informática em Redes de Computadores</t>
  </si>
  <si>
    <t>EE - Sistemas Eléctricos de Energia</t>
  </si>
  <si>
    <t>Trad. Interpretação em Língua Gestual Portuguesa</t>
  </si>
  <si>
    <t>Marketing (pl)</t>
  </si>
  <si>
    <t>Gestão do Património  (pl)</t>
  </si>
  <si>
    <t>Trad. Interp. de Língua Gestual Portuguesa (pl)</t>
  </si>
  <si>
    <t>Ano</t>
  </si>
  <si>
    <t>Vagas</t>
  </si>
  <si>
    <t>Candidatos</t>
  </si>
  <si>
    <t>1997/98</t>
  </si>
  <si>
    <t>1998/99</t>
  </si>
  <si>
    <t>1999/00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</si>
  <si>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</si>
  <si>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</si>
  <si>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</si>
  <si>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</si>
  <si>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</si>
  <si>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</si>
  <si>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</si>
  <si>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</si>
  <si>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</si>
  <si>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</si>
  <si>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</si>
  <si>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</si>
  <si>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Ensino</t>
  </si>
  <si>
    <t>Ensino Superior</t>
  </si>
  <si>
    <t>% Vagas não preenchidas</t>
  </si>
  <si>
    <t>% Vagas preenchidas</t>
  </si>
  <si>
    <t>Ensino Superior Politécnico</t>
  </si>
  <si>
    <t>Candidaturas</t>
  </si>
  <si>
    <t>Total</t>
  </si>
  <si>
    <t>Gestão das Actividades Turísticas</t>
  </si>
  <si>
    <t>2012/13</t>
  </si>
  <si>
    <t>ISCTE</t>
  </si>
  <si>
    <t>IP de Viana do Castelo</t>
  </si>
  <si>
    <t>IP de Castelo Branco</t>
  </si>
  <si>
    <t>IP do Cávado e do Ave</t>
  </si>
  <si>
    <t>IPLx</t>
  </si>
  <si>
    <t>UTAD</t>
  </si>
  <si>
    <t>Tecnologias da Madeira</t>
  </si>
  <si>
    <t>2013/14</t>
  </si>
  <si>
    <t>Universidade de Aveiro</t>
  </si>
  <si>
    <t>Universidade da Beira Interior</t>
  </si>
  <si>
    <t>Universidade do Algarve</t>
  </si>
  <si>
    <t>Universidade de Évora</t>
  </si>
  <si>
    <t>Universidade da Madeira</t>
  </si>
  <si>
    <t>Universidade dos Açores</t>
  </si>
  <si>
    <t>Inicias</t>
  </si>
  <si>
    <t>Variação 
da % vagas</t>
  </si>
  <si>
    <t>Utilizadas</t>
  </si>
  <si>
    <t>Adicionais</t>
  </si>
  <si>
    <t>Sobrantes</t>
  </si>
  <si>
    <t>Variação 
da % candidatos</t>
  </si>
  <si>
    <t>Variação 
da % colocados</t>
  </si>
  <si>
    <t>2014/15</t>
  </si>
  <si>
    <t>Ensino Superior Politécnico *1</t>
  </si>
  <si>
    <t>*2 - Não inclui as vagas do concurso local</t>
  </si>
  <si>
    <t>*1 - Não inclui escolas "não integradas"</t>
  </si>
  <si>
    <t>Sistemas de Informação para a Gestão</t>
  </si>
  <si>
    <t>Educação Social (pós-laboral)</t>
  </si>
  <si>
    <t>Gestão do Património (pós-laboral)</t>
  </si>
  <si>
    <t>Tecnologias e Sistemas de Informação para a Web</t>
  </si>
  <si>
    <t>IPPOR</t>
  </si>
  <si>
    <t>Engenharia Elect. Sist. Eléctricos de Energia</t>
  </si>
  <si>
    <t>Engenharia Computação e Instrumentação Médica</t>
  </si>
  <si>
    <t>2015/16</t>
  </si>
  <si>
    <t>Biorrecursos</t>
  </si>
  <si>
    <t>Criatividade e Inovação Empresarial</t>
  </si>
  <si>
    <t>Segurança do Trabalho e Ambiente</t>
  </si>
  <si>
    <t>Biotecnologia Medicinal</t>
  </si>
  <si>
    <t>Ciências Biomédicas Laboratoriais</t>
  </si>
  <si>
    <t>Fisiologia Clínica</t>
  </si>
  <si>
    <t>Imagem Médica e Radioterapia</t>
  </si>
  <si>
    <t>Ortóptica</t>
  </si>
  <si>
    <t>Curso</t>
  </si>
  <si>
    <t>[2014]</t>
  </si>
  <si>
    <t>[2013]</t>
  </si>
  <si>
    <t>Candidatos em 1.ª opção</t>
  </si>
  <si>
    <t>Escola Superior de Música, Artes e Espetáculo</t>
  </si>
  <si>
    <t>Trad. Interp. de Língua Gestual Portuguesa (pós-laboral)</t>
  </si>
  <si>
    <t>Ciências e Tecnologias da Documentação e Informação</t>
  </si>
  <si>
    <t>Contabilidade e Administração (regime pós-laboral)</t>
  </si>
  <si>
    <t>Instituto Superior de Contabilidade e Administração do Porto</t>
  </si>
  <si>
    <t>Gestão das Actividades Turísticas (regime pós-laboral)</t>
  </si>
  <si>
    <t>Comunicação Empresarial (regime pós-laboral)</t>
  </si>
  <si>
    <t>Marketing (regime pós-laboral)</t>
  </si>
  <si>
    <t>Assessoria e Tradução (regime pós-laboral)</t>
  </si>
  <si>
    <t>Comércio Internacional (regime pós-laboral)</t>
  </si>
  <si>
    <t>Solicitadoria (regime pós-laboral)</t>
  </si>
  <si>
    <t>Ciências Empresariais (regime pós-laboral)</t>
  </si>
  <si>
    <t>Sistemas de informação para a Gestão</t>
  </si>
  <si>
    <t>Segurança Informática em Redes de Computadores</t>
  </si>
  <si>
    <t>Engenharia Electrotécnica - Sistemas Eléctricos de Energia</t>
  </si>
  <si>
    <t>UO</t>
  </si>
  <si>
    <t>Engenharia Electrotécnica - Sist. Eléctricos de Energia</t>
  </si>
  <si>
    <t>[2015]</t>
  </si>
  <si>
    <t>2016/17</t>
  </si>
  <si>
    <t>Notas Metodológicas</t>
  </si>
  <si>
    <t>Periodicidade</t>
  </si>
  <si>
    <t>Anual</t>
  </si>
  <si>
    <t>Fonte</t>
  </si>
  <si>
    <t>Período Referência</t>
  </si>
  <si>
    <t>Tipo Análise</t>
  </si>
  <si>
    <t>Descritiva</t>
  </si>
  <si>
    <t>Objetivos</t>
  </si>
  <si>
    <t>Análise Dados</t>
  </si>
  <si>
    <t>Estatísticas descritivas</t>
  </si>
  <si>
    <t>Observações</t>
  </si>
  <si>
    <t>Índice</t>
  </si>
  <si>
    <t>Folha</t>
  </si>
  <si>
    <t>FCH1</t>
  </si>
  <si>
    <t>FCH2</t>
  </si>
  <si>
    <t>FCH3</t>
  </si>
  <si>
    <t>FCH4</t>
  </si>
  <si>
    <t>FCH5</t>
  </si>
  <si>
    <t>FCH6</t>
  </si>
  <si>
    <t>FCH7</t>
  </si>
  <si>
    <t>FCH8</t>
  </si>
  <si>
    <t>FCH9</t>
  </si>
  <si>
    <t>FCH10</t>
  </si>
  <si>
    <t>FCH11</t>
  </si>
  <si>
    <t>FCH12</t>
  </si>
  <si>
    <t>FCH13</t>
  </si>
  <si>
    <t>FCH14</t>
  </si>
  <si>
    <t>FCH15</t>
  </si>
  <si>
    <t>Rua Roberto Frias, 712 – 4200-465 Porto – Tel. 22 557 10 00 - e-mail: gppd@sc.ipp.pt</t>
  </si>
  <si>
    <t>Contactos</t>
  </si>
  <si>
    <t>Serviço</t>
  </si>
  <si>
    <t>Gabinete de Planeamento, Projetos e Desenvolvimento</t>
  </si>
  <si>
    <t>P.Porto*2</t>
  </si>
  <si>
    <t>Escola Superior de Saúde</t>
  </si>
  <si>
    <t>Escola Superior de Tecnologia e Gestão</t>
  </si>
  <si>
    <t>Escola Superior de Hotelaria e Turismo</t>
  </si>
  <si>
    <t>Escola Superior de Media, Artes e Design</t>
  </si>
  <si>
    <t>Unidade Orgânica</t>
  </si>
  <si>
    <t>ESHT</t>
  </si>
  <si>
    <t>ESMAD</t>
  </si>
  <si>
    <t>Instituto Superior Contabilidade e Administração do Porto</t>
  </si>
  <si>
    <t>Segurança Informática em Redes Computadores</t>
  </si>
  <si>
    <t>Osteopatia</t>
  </si>
  <si>
    <t>Tradução Interpretação de Língua Gestual Portuguesa</t>
  </si>
  <si>
    <t>Tradução Interpretação de Língua Gestual Portuguesa (pl)</t>
  </si>
  <si>
    <t>Tecnologias Sistemas de Informação para a WEB</t>
  </si>
  <si>
    <t>Gestão da Restauração e Catering</t>
  </si>
  <si>
    <t>Gestão das Atividades Turísticas</t>
  </si>
  <si>
    <t>Gestão das Atividades Turísticas (pl)</t>
  </si>
  <si>
    <t/>
  </si>
  <si>
    <t/>
  </si>
  <si>
    <t/>
  </si>
  <si>
    <t/>
  </si>
  <si>
    <t/>
  </si>
  <si>
    <t/>
  </si>
  <si>
    <t/>
  </si>
  <si>
    <t/>
  </si>
  <si>
    <t/>
  </si>
  <si>
    <t>Gestão das Atividades Turísticas (regime pós-laboral)</t>
  </si>
  <si>
    <t>Índice de procura em 1.ª opção
(Cand 1ª opção / Vagas)</t>
  </si>
  <si>
    <t/>
  </si>
  <si>
    <t>[2016]</t>
  </si>
  <si>
    <t>Evolução no número de candidatos em 1ª opção na 1ª fase CNA entre 2012 e 2016, por ciclo de estudos</t>
  </si>
  <si>
    <t>P. Porto</t>
  </si>
  <si>
    <t>Total P. Porto</t>
  </si>
  <si>
    <t>Tradução Interp. de Língua Gestual Portuguesa (pós-laboral)</t>
  </si>
  <si>
    <t>Tecnologias e Sistemas de Informação para a WEB</t>
  </si>
  <si>
    <t xml:space="preserve">Escola Superior de Media Artes e Design </t>
  </si>
  <si>
    <t>Ciclo de Estudos</t>
  </si>
  <si>
    <t>Índice de procura em 1.ª opção</t>
  </si>
  <si>
    <t>Inclui apenas os resultados da 1ª fase do Concurso Nacional de Acesso
As universidades incluem as vagas no âmbito do ensino politécnico</t>
  </si>
  <si>
    <t>FCH16</t>
  </si>
  <si>
    <t>4 = 3 / 1</t>
  </si>
  <si>
    <t>% Ocupação vagas</t>
  </si>
  <si>
    <t>ESS</t>
  </si>
  <si>
    <t>ESTG</t>
  </si>
  <si>
    <t>Politécnico do Porto</t>
  </si>
  <si>
    <t>P.Porto</t>
  </si>
  <si>
    <t>Evolução do número de vagas, candidatos e colocados [CNAES 2017]</t>
  </si>
  <si>
    <t>2017/18</t>
  </si>
  <si>
    <t>Evolução do nº de vagas, colocados e candidatos 1ª fase CNA de 2007 a 2017</t>
  </si>
  <si>
    <t>Ranking do número total colocados na 1ª fase CNA entre 2013 e 2017, em Instituições Públicas</t>
  </si>
  <si>
    <t xml:space="preserve">Ranking da percentagem de ocupação de vagas na 1ª fase CNA entre 2013 e 2017,  em Instituições Públicas </t>
  </si>
  <si>
    <t xml:space="preserve">Ranking do número total colocados na 1ª fase CNA* entre 2013 e 2017, em Instituições Públicas </t>
  </si>
  <si>
    <t xml:space="preserve">Ranking da percentagem de ocupação de vagas na 1ª fase CNA entre 2013 e 2017, em Instituições Públicas </t>
  </si>
  <si>
    <t xml:space="preserve">Ranking da percentagem de ocupação de vagas na 1ª fase CNA entre 2013 e 2017, em Instituições Públicas Politécnicas </t>
  </si>
  <si>
    <t>Acesso ao P. Porto na 1.ª fase do CNA, entre 2013 e 2017</t>
  </si>
  <si>
    <t>[2017]</t>
  </si>
  <si>
    <t>Evolução no número de candidatos em 1ª opção na 1ª fase CNA entre 2013 e 2017, por ciclo de estudos</t>
  </si>
  <si>
    <t>Ranking do número de candidatos em 1ª opção na 1ª fase do CNA entre 2013 e 2017, por ciclo de estudos</t>
  </si>
  <si>
    <t>% de estudantes colocados na 1ª fase do CNA entre 2013 a 2017, no P.Porto e por ciclo de estudos</t>
  </si>
  <si>
    <t xml:space="preserve">Ranking do número total colocados na 1ª fase CNA entre 2013 e 2017,  em Instituições Públicas Politécnicas </t>
  </si>
  <si>
    <t>Comparação dos resultados do ensino superior, do ensino politécnico e do P.Porto em particular, no CNA entre 2013 e 2017</t>
  </si>
  <si>
    <t>Ranking da nota média do último colocado na 1ª fase CNA entre 2013 a 2017, em Instituições Públicas Politécnicas</t>
  </si>
  <si>
    <t xml:space="preserve">Universidade dos Açores    </t>
  </si>
  <si>
    <t xml:space="preserve">Universidade do Algarve    </t>
  </si>
  <si>
    <t xml:space="preserve">Universidade de Aveiro    </t>
  </si>
  <si>
    <t xml:space="preserve">Universidade da Beira Interior   </t>
  </si>
  <si>
    <t xml:space="preserve">Universidade de Coimbra    </t>
  </si>
  <si>
    <t xml:space="preserve">Universidade de Évora    </t>
  </si>
  <si>
    <t xml:space="preserve">Universidade Nova de Lisboa   </t>
  </si>
  <si>
    <t xml:space="preserve">Universidade do Minho    </t>
  </si>
  <si>
    <t xml:space="preserve">Universidade do Porto    </t>
  </si>
  <si>
    <t xml:space="preserve">Universidade de Trás‐os‐Montes e Alto Douro </t>
  </si>
  <si>
    <t xml:space="preserve">Universidade da Madeira    </t>
  </si>
  <si>
    <t xml:space="preserve">Universidade de Lisboa    </t>
  </si>
  <si>
    <t xml:space="preserve">ISCTE ‐ Instituto Universitário de Lisboa </t>
  </si>
  <si>
    <t xml:space="preserve">Instituto Politécnico de Beja   </t>
  </si>
  <si>
    <t>Instituto Politécnico do Cávado e do Ave</t>
  </si>
  <si>
    <t xml:space="preserve">Instituto Politécnico de Bragança   </t>
  </si>
  <si>
    <t xml:space="preserve">Instituto Politécnico de Castelo Branco  </t>
  </si>
  <si>
    <t xml:space="preserve">Instituto Politécnico de Coimbra   </t>
  </si>
  <si>
    <t xml:space="preserve">Instituto Politécnico da Guarda   </t>
  </si>
  <si>
    <t xml:space="preserve">Instituto Politécnico de Leiria   </t>
  </si>
  <si>
    <t xml:space="preserve">Instituto Politécnico de Lisboa   </t>
  </si>
  <si>
    <t xml:space="preserve">Instituto Politécnico de Portalegre   </t>
  </si>
  <si>
    <t xml:space="preserve">Instituto Politécnico do Porto   </t>
  </si>
  <si>
    <t xml:space="preserve">Instituto Politécnico de Santarém   </t>
  </si>
  <si>
    <t xml:space="preserve">Instituto Politécnico de Setúbal   </t>
  </si>
  <si>
    <t xml:space="preserve">Instituto Politécnico de Viana do Castelo </t>
  </si>
  <si>
    <t xml:space="preserve">Instituto Politécnico de Viseu   </t>
  </si>
  <si>
    <t xml:space="preserve">Instituto Politécnico de Tomar   </t>
  </si>
  <si>
    <t xml:space="preserve">Escola Superior de Enfermagem de Coimbra </t>
  </si>
  <si>
    <t xml:space="preserve">Escola Superior de Enfermagem de Lisboa </t>
  </si>
  <si>
    <t xml:space="preserve">Escola Superior de Enfermagem do Porto </t>
  </si>
  <si>
    <t xml:space="preserve">Escola Superior Náutica Infante D. Henrique </t>
  </si>
  <si>
    <t>Escola Superior de Hotelaria e Turismo do</t>
  </si>
  <si>
    <t xml:space="preserve">TOTAL      </t>
  </si>
  <si>
    <t>Universitário</t>
  </si>
  <si>
    <t>Politécnico</t>
  </si>
  <si>
    <t>Não Integradas</t>
  </si>
  <si>
    <t>%colocados</t>
  </si>
  <si>
    <t>Candidatos
 1ª opção</t>
  </si>
  <si>
    <t>Candidatos
1ª Opção</t>
  </si>
  <si>
    <t>% Candidatos 1ª opção</t>
  </si>
  <si>
    <t>Nome</t>
  </si>
  <si>
    <t>?</t>
  </si>
  <si>
    <t>Multimédia</t>
  </si>
  <si>
    <t>Tradução Interp. de Língua Gestual Portuguesa</t>
  </si>
  <si>
    <t>FCH17</t>
  </si>
  <si>
    <t>Direcção Geral do Ensino Superior - http://www.dges.gov.pt/landing/index.html ; GSIAD</t>
  </si>
  <si>
    <t>Anos letivos entre 1997 …; 2013 e 2017</t>
  </si>
  <si>
    <t>Descrição dos resultados obtidos pelo P.PORTO e pelas diferentes Unidades Orgânicas na 1ª fase do CNA 2017, e a sua comparação com anos anteriores</t>
  </si>
  <si>
    <t xml:space="preserve">Ranking do número candidatos em 1ª opção na 1ª fase CNA em 2017,  em Instituições Públicas </t>
  </si>
  <si>
    <t>Lista ordenada das notas dos últimos colocados (contingente geral) na 1ª fase CNA entre 2013 a 2017, no P.Porto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</si>
</sst>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_-* #,##0.00\ [$€-1]_-;\-* #,##0.00\ [$€-1]_-;_-* &quot;-&quot;??\ [$€-1]_-"/>
    <numFmt numFmtId="166" formatCode="0.0"/>
    <numFmt numFmtId="167" formatCode="0.0%"/>
  </numFmts>
  <fonts count="63" x14ac:knownFonts="1">
    <font>
      <sz val="10"/>
      <name val="Arial"/>
      <family val="2"/>
    </font>
    <font>
      <sz val="11"/>
      <color theme="1"/>
      <name val="Porto Sans"/>
      <family val="2"/>
    </font>
    <font>
      <sz val="11"/>
      <color theme="1"/>
      <name val="Port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18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  <font>
      <sz val="11"/>
      <color theme="1"/>
      <name val="Vrinda"/>
      <family val="2"/>
    </font>
    <font>
      <b/>
      <sz val="13"/>
      <color theme="3"/>
      <name val="Calibri"/>
      <family val="2"/>
      <scheme val="minor"/>
    </font>
    <font>
      <sz val="10"/>
      <name val="Porto Sans"/>
      <family val="3"/>
    </font>
    <font>
      <b/>
      <sz val="10"/>
      <name val="Porto Sans"/>
      <family val="3"/>
    </font>
    <font>
      <sz val="11"/>
      <color theme="1"/>
      <name val="Porto Sans"/>
      <family val="3"/>
    </font>
    <font>
      <sz val="11"/>
      <name val="Porto Sans"/>
      <family val="3"/>
    </font>
    <font>
      <b/>
      <sz val="11"/>
      <name val="Porto Sans"/>
      <family val="3"/>
    </font>
    <font>
      <b/>
      <sz val="8"/>
      <name val="Porto Sans"/>
      <family val="3"/>
    </font>
    <font>
      <sz val="10"/>
      <color theme="3" tint="-0.249977111117893"/>
      <name val="Porto Sans"/>
      <family val="3"/>
    </font>
    <font>
      <b/>
      <sz val="10"/>
      <color theme="3" tint="-0.249977111117893"/>
      <name val="Porto Sans"/>
      <family val="3"/>
    </font>
    <font>
      <sz val="10"/>
      <color theme="3" tint="-0.499984740745262"/>
      <name val="Porto Sans"/>
      <family val="3"/>
    </font>
    <font>
      <b/>
      <sz val="10"/>
      <color theme="3" tint="-0.499984740745262"/>
      <name val="Porto Sans"/>
      <family val="3"/>
    </font>
    <font>
      <sz val="11"/>
      <color theme="3" tint="-0.499984740745262"/>
      <name val="Porto Sans"/>
      <family val="3"/>
    </font>
    <font>
      <b/>
      <sz val="8"/>
      <color theme="3" tint="-0.499984740745262"/>
      <name val="Porto Sans"/>
      <family val="3"/>
    </font>
    <font>
      <sz val="8"/>
      <color theme="3" tint="-0.499984740745262"/>
      <name val="Porto Sans"/>
      <family val="3"/>
    </font>
    <font>
      <sz val="10"/>
      <color theme="3" tint="-0.499984740745262"/>
      <name val="Arial"/>
      <family val="2"/>
    </font>
    <font>
      <sz val="10"/>
      <color theme="4" tint="-0.499984740745262"/>
      <name val="Porto Sans"/>
      <family val="3"/>
    </font>
    <font>
      <b/>
      <sz val="10"/>
      <color theme="4" tint="-0.499984740745262"/>
      <name val="Porto Sans"/>
      <family val="3"/>
    </font>
    <font>
      <sz val="11"/>
      <color theme="4" tint="-0.499984740745262"/>
      <name val="Porto Sans"/>
      <family val="3"/>
    </font>
    <font>
      <sz val="10"/>
      <color theme="4" tint="-0.499984740745262"/>
      <name val="Arial"/>
      <family val="2"/>
    </font>
    <font>
      <b/>
      <sz val="11"/>
      <color theme="4" tint="-0.499984740745262"/>
      <name val="Porto Sans"/>
      <family val="3"/>
    </font>
    <font>
      <sz val="11"/>
      <color theme="4" tint="-0.499984740745262"/>
      <name val="Arial"/>
      <family val="2"/>
    </font>
    <font>
      <b/>
      <sz val="14"/>
      <color theme="0"/>
      <name val="Porto Sans"/>
      <family val="3"/>
    </font>
    <font>
      <b/>
      <sz val="11"/>
      <color theme="0"/>
      <name val="Porto Sans"/>
      <family val="3"/>
    </font>
    <font>
      <sz val="10"/>
      <name val="MS Sans Serif"/>
    </font>
    <font>
      <u/>
      <sz val="11"/>
      <color theme="10"/>
      <name val="Porto Sans"/>
      <family val="2"/>
    </font>
    <font>
      <sz val="11"/>
      <color theme="4" tint="-0.499984740745262"/>
      <name val="Porto Sans"/>
      <family val="2"/>
    </font>
    <font>
      <sz val="10"/>
      <color theme="0"/>
      <name val="Porto Sans"/>
      <family val="3"/>
    </font>
    <font>
      <sz val="10"/>
      <color theme="1"/>
      <name val="Porto Sans"/>
      <family val="3"/>
    </font>
    <font>
      <b/>
      <sz val="14"/>
      <color theme="4" tint="-0.499984740745262"/>
      <name val="Porto Sans"/>
      <family val="3"/>
    </font>
    <font>
      <sz val="9"/>
      <name val="Porto Sans"/>
      <family val="3"/>
    </font>
    <font>
      <b/>
      <sz val="9"/>
      <color theme="3" tint="-0.249977111117893"/>
      <name val="Porto Sans"/>
      <family val="3"/>
    </font>
    <font>
      <b/>
      <sz val="9"/>
      <color rgb="FF002060"/>
      <name val="Porto Sans"/>
      <family val="3"/>
    </font>
    <font>
      <b/>
      <sz val="10"/>
      <color theme="0"/>
      <name val="Porto Sans"/>
      <family val="3"/>
    </font>
    <font>
      <b/>
      <sz val="11"/>
      <color theme="3" tint="-0.499984740745262"/>
      <name val="Porto Sans"/>
      <family val="3"/>
    </font>
    <font>
      <b/>
      <sz val="9"/>
      <color theme="4" tint="-0.499984740745262"/>
      <name val="Porto Sans"/>
      <family val="3"/>
    </font>
    <font>
      <sz val="9"/>
      <color theme="4" tint="-0.499984740745262"/>
      <name val="Porto Sans"/>
      <family val="3"/>
    </font>
    <font>
      <sz val="6"/>
      <color theme="3" tint="-0.499984740745262"/>
      <name val="Porto Sans"/>
      <family val="3"/>
    </font>
    <font>
      <b/>
      <sz val="6"/>
      <color theme="3" tint="-0.499984740745262"/>
      <name val="Porto Sans"/>
      <family val="3"/>
    </font>
    <font>
      <sz val="9"/>
      <color theme="3" tint="-0.499984740745262"/>
      <name val="Porto Sans"/>
      <family val="3"/>
    </font>
    <font>
      <i/>
      <sz val="10"/>
      <color theme="3" tint="-0.499984740745262"/>
      <name val="Porto Sans"/>
      <family val="3"/>
    </font>
    <font>
      <i/>
      <sz val="9"/>
      <color theme="3" tint="-0.499984740745262"/>
      <name val="Porto Sans"/>
      <family val="3"/>
    </font>
    <font>
      <sz val="11"/>
      <color rgb="FF000000"/>
      <name val="Porto Sans"/>
      <family val="3"/>
    </font>
    <font>
      <sz val="11"/>
      <color theme="0" tint="-0.499984740745262"/>
      <name val="Porto Sans"/>
      <family val="3"/>
    </font>
    <font>
      <sz val="11"/>
      <name val="Arial"/>
      <family val="2"/>
    </font>
    <font>
      <sz val="10"/>
      <color theme="0" tint="-0.499984740745262"/>
      <name val="Porto Sans"/>
      <family val="3"/>
    </font>
    <font>
      <b/>
      <sz val="10"/>
      <color theme="0" tint="-0.499984740745262"/>
      <name val="Porto Sans"/>
      <family val="3"/>
    </font>
    <font>
      <b/>
      <sz val="9"/>
      <color theme="1"/>
      <name val="Arial"/>
      <family val="2"/>
    </font>
    <font>
      <sz val="9"/>
      <color theme="1"/>
      <name val="Calibri"/>
      <family val="2"/>
    </font>
    <font>
      <sz val="11"/>
      <color rgb="FFFF0000"/>
      <name val="Porto Sans"/>
      <family val="2"/>
    </font>
    <font>
      <sz val="11"/>
      <color theme="10"/>
      <name val="Porto Sans"/>
      <family val="3"/>
    </font>
  </fonts>
  <fills count="11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499984740745262"/>
        <bgColor theme="1" tint="0.499984740745262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94D24"/>
        <bgColor indexed="64"/>
      </patternFill>
    </fill>
    <fill>
      <patternFill patternType="solid">
        <fgColor theme="4" tint="0.59999389629810485"/>
        <bgColor indexed="64"/>
      </patternFill>
    </fill>
  </fills>
  <borders count="103"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 tint="0.499984740745262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3" tint="-0.499984740745262"/>
      </bottom>
      <diagonal/>
    </border>
    <border>
      <left/>
      <right/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3" tint="-0.499984740745262"/>
      </right>
      <top/>
      <bottom/>
      <diagonal/>
    </border>
    <border>
      <left style="thin">
        <color theme="3" tint="-0.499984740745262"/>
      </left>
      <right style="thin">
        <color theme="3" tint="-0.499984740745262"/>
      </right>
      <top/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theme="3" tint="-0.499984740745262"/>
      </top>
      <bottom style="thin">
        <color auto="1"/>
      </bottom>
      <diagonal/>
    </border>
    <border>
      <left style="thin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thin">
        <color auto="1"/>
      </bottom>
      <diagonal/>
    </border>
    <border>
      <left style="medium">
        <color theme="3" tint="-0.499984740745262"/>
      </left>
      <right style="thin">
        <color theme="3" tint="-0.499984740745262"/>
      </right>
      <top/>
      <bottom/>
      <diagonal/>
    </border>
    <border>
      <left style="thin">
        <color theme="3" tint="-0.499984740745262"/>
      </left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 style="thin">
        <color theme="3" tint="-0.499984740745262"/>
      </right>
      <top/>
      <bottom style="medium">
        <color theme="3" tint="-0.499984740745262"/>
      </bottom>
      <diagonal/>
    </border>
    <border>
      <left style="thin">
        <color theme="3" tint="-0.499984740745262"/>
      </left>
      <right style="thin">
        <color theme="3" tint="-0.499984740745262"/>
      </right>
      <top/>
      <bottom style="medium">
        <color theme="3" tint="-0.499984740745262"/>
      </bottom>
      <diagonal/>
    </border>
    <border>
      <left style="thin">
        <color theme="3" tint="-0.499984740745262"/>
      </left>
      <right style="medium">
        <color theme="3" tint="-0.499984740745262"/>
      </right>
      <top/>
      <bottom style="medium">
        <color theme="3" tint="-0.499984740745262"/>
      </bottom>
      <diagonal/>
    </border>
    <border>
      <left style="medium">
        <color theme="3" tint="-0.499984740745262"/>
      </left>
      <right style="thin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 style="thin">
        <color theme="3" tint="-0.499984740745262"/>
      </right>
      <top/>
      <bottom style="thin">
        <color auto="1"/>
      </bottom>
      <diagonal/>
    </border>
    <border>
      <left style="thin">
        <color theme="3" tint="-0.499984740745262"/>
      </left>
      <right style="thin">
        <color theme="3" tint="-0.499984740745262"/>
      </right>
      <top/>
      <bottom style="thin">
        <color auto="1"/>
      </bottom>
      <diagonal/>
    </border>
    <border>
      <left style="thin">
        <color theme="3" tint="-0.499984740745262"/>
      </left>
      <right style="medium">
        <color theme="3" tint="-0.499984740745262"/>
      </right>
      <top/>
      <bottom style="thin">
        <color auto="1"/>
      </bottom>
      <diagonal/>
    </border>
    <border>
      <left style="medium">
        <color theme="3" tint="-0.499984740745262"/>
      </left>
      <right style="thin">
        <color auto="1"/>
      </right>
      <top style="medium">
        <color theme="3" tint="-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theme="3" tint="-0.499984740745262"/>
      </top>
      <bottom style="thin">
        <color auto="1"/>
      </bottom>
      <diagonal/>
    </border>
    <border>
      <left style="thin">
        <color auto="1"/>
      </left>
      <right style="medium">
        <color theme="3" tint="-0.499984740745262"/>
      </right>
      <top style="medium">
        <color theme="3" tint="-0.499984740745262"/>
      </top>
      <bottom style="thin">
        <color auto="1"/>
      </bottom>
      <diagonal/>
    </border>
    <border>
      <left style="medium">
        <color theme="3" tint="-0.499984740745262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theme="3" tint="-0.499984740745262"/>
      </right>
      <top style="thin">
        <color auto="1"/>
      </top>
      <bottom/>
      <diagonal/>
    </border>
    <border>
      <left style="medium">
        <color theme="3" tint="-0.499984740745262"/>
      </left>
      <right style="thin">
        <color auto="1"/>
      </right>
      <top/>
      <bottom/>
      <diagonal/>
    </border>
    <border>
      <left style="thin">
        <color auto="1"/>
      </left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theme="3" tint="-0.499984740745262"/>
      </right>
      <top/>
      <bottom style="thin">
        <color auto="1"/>
      </bottom>
      <diagonal/>
    </border>
    <border>
      <left style="medium">
        <color theme="3" tint="-0.499984740745262"/>
      </left>
      <right style="thin">
        <color auto="1"/>
      </right>
      <top/>
      <bottom style="medium">
        <color theme="3" tint="-0.499984740745262"/>
      </bottom>
      <diagonal/>
    </border>
    <border>
      <left style="thin">
        <color auto="1"/>
      </left>
      <right style="thin">
        <color auto="1"/>
      </right>
      <top/>
      <bottom style="medium">
        <color theme="3" tint="-0.499984740745262"/>
      </bottom>
      <diagonal/>
    </border>
    <border>
      <left style="thin">
        <color auto="1"/>
      </left>
      <right style="medium">
        <color theme="3" tint="-0.499984740745262"/>
      </right>
      <top/>
      <bottom style="medium">
        <color theme="3" tint="-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theme="3" tint="-0.499984740745262"/>
      </left>
      <right/>
      <top style="thin">
        <color theme="3" tint="-0.499984740745262"/>
      </top>
      <bottom/>
      <diagonal/>
    </border>
    <border>
      <left/>
      <right/>
      <top style="thin">
        <color theme="3" tint="-0.499984740745262"/>
      </top>
      <bottom/>
      <diagonal/>
    </border>
    <border>
      <left/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theme="3" tint="-0.499984740745262"/>
      </left>
      <right/>
      <top/>
      <bottom style="thin">
        <color theme="3" tint="-0.499984740745262"/>
      </bottom>
      <diagonal/>
    </border>
    <border>
      <left/>
      <right style="thin">
        <color theme="3" tint="-0.499984740745262"/>
      </right>
      <top/>
      <bottom style="thin">
        <color theme="3" tint="-0.499984740745262"/>
      </bottom>
      <diagonal/>
    </border>
    <border>
      <left style="thin">
        <color theme="3" tint="-0.499984740745262"/>
      </left>
      <right/>
      <top/>
      <bottom/>
      <diagonal/>
    </border>
    <border>
      <left/>
      <right style="thin">
        <color theme="3" tint="-0.499984740745262"/>
      </right>
      <top/>
      <bottom/>
      <diagonal/>
    </border>
    <border>
      <left style="thin">
        <color theme="3" tint="-0.499984740745262"/>
      </left>
      <right/>
      <top style="thin">
        <color theme="3" tint="-0.499984740745262"/>
      </top>
      <bottom style="thin">
        <color theme="3" tint="-0.499984740745262"/>
      </bottom>
      <diagonal/>
    </border>
    <border>
      <left/>
      <right/>
      <top style="medium">
        <color rgb="FFC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C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rgb="FFC00000"/>
      </left>
      <right/>
      <top style="medium">
        <color rgb="FFC00000"/>
      </top>
      <bottom style="thin">
        <color auto="1"/>
      </bottom>
      <diagonal/>
    </border>
    <border>
      <left/>
      <right/>
      <top style="medium">
        <color rgb="FFC00000"/>
      </top>
      <bottom style="thin">
        <color auto="1"/>
      </bottom>
      <diagonal/>
    </border>
    <border>
      <left/>
      <right style="medium">
        <color rgb="FFC00000"/>
      </right>
      <top style="medium">
        <color rgb="FFC00000"/>
      </top>
      <bottom style="thin">
        <color auto="1"/>
      </bottom>
      <diagonal/>
    </border>
    <border>
      <left style="medium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rgb="FFC00000"/>
      </right>
      <top style="thin">
        <color auto="1"/>
      </top>
      <bottom/>
      <diagonal/>
    </border>
    <border>
      <left style="medium">
        <color rgb="FFC00000"/>
      </left>
      <right style="thin">
        <color auto="1"/>
      </right>
      <top/>
      <bottom/>
      <diagonal/>
    </border>
    <border>
      <left style="thin">
        <color auto="1"/>
      </left>
      <right style="medium">
        <color rgb="FFC00000"/>
      </right>
      <top/>
      <bottom/>
      <diagonal/>
    </border>
    <border>
      <left style="medium">
        <color rgb="FFC00000"/>
      </left>
      <right style="thin">
        <color auto="1"/>
      </right>
      <top style="thin">
        <color auto="1"/>
      </top>
      <bottom style="medium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C00000"/>
      </bottom>
      <diagonal/>
    </border>
    <border>
      <left style="thin">
        <color auto="1"/>
      </left>
      <right style="medium">
        <color rgb="FFC00000"/>
      </right>
      <top style="thin">
        <color auto="1"/>
      </top>
      <bottom style="medium">
        <color rgb="FFC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rgb="FFC00000"/>
      </right>
      <top/>
      <bottom style="thin">
        <color auto="1"/>
      </bottom>
      <diagonal/>
    </border>
    <border>
      <left style="medium">
        <color rgb="FFC00000"/>
      </left>
      <right style="thin">
        <color auto="1"/>
      </right>
      <top/>
      <bottom style="medium">
        <color rgb="FFC00000"/>
      </bottom>
      <diagonal/>
    </border>
    <border>
      <left style="thin">
        <color auto="1"/>
      </left>
      <right style="thin">
        <color auto="1"/>
      </right>
      <top/>
      <bottom style="medium">
        <color rgb="FFC00000"/>
      </bottom>
      <diagonal/>
    </border>
    <border>
      <left style="thin">
        <color auto="1"/>
      </left>
      <right style="medium">
        <color rgb="FFC00000"/>
      </right>
      <top/>
      <bottom style="medium">
        <color rgb="FFC00000"/>
      </bottom>
      <diagonal/>
    </border>
    <border>
      <left style="thin">
        <color theme="3" tint="-0.499984740745262"/>
      </left>
      <right style="thin">
        <color auto="1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auto="1"/>
      </left>
      <right style="thin">
        <color auto="1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auto="1"/>
      </left>
      <right/>
      <top style="thin">
        <color theme="3" tint="-0.499984740745262"/>
      </top>
      <bottom style="thin">
        <color theme="3" tint="-0.499984740745262"/>
      </bottom>
      <diagonal/>
    </border>
    <border>
      <left/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medium">
        <color rgb="FFC00000"/>
      </left>
      <right style="thin">
        <color indexed="22"/>
      </right>
      <top style="medium">
        <color rgb="FFC00000"/>
      </top>
      <bottom/>
      <diagonal/>
    </border>
    <border>
      <left style="thin">
        <color indexed="22"/>
      </left>
      <right style="thin">
        <color indexed="22"/>
      </right>
      <top style="medium">
        <color rgb="FFC00000"/>
      </top>
      <bottom/>
      <diagonal/>
    </border>
    <border>
      <left style="thin">
        <color indexed="22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thin">
        <color indexed="22"/>
      </right>
      <top/>
      <bottom/>
      <diagonal/>
    </border>
    <border>
      <left style="thin">
        <color indexed="22"/>
      </left>
      <right style="medium">
        <color rgb="FFC00000"/>
      </right>
      <top/>
      <bottom/>
      <diagonal/>
    </border>
    <border>
      <left style="medium">
        <color rgb="FFC00000"/>
      </left>
      <right style="thin">
        <color indexed="22"/>
      </right>
      <top/>
      <bottom style="medium">
        <color rgb="FFC00000"/>
      </bottom>
      <diagonal/>
    </border>
    <border>
      <left style="thin">
        <color indexed="22"/>
      </left>
      <right style="thin">
        <color indexed="22"/>
      </right>
      <top/>
      <bottom style="medium">
        <color rgb="FFC00000"/>
      </bottom>
      <diagonal/>
    </border>
    <border>
      <left style="thin">
        <color indexed="22"/>
      </left>
      <right style="medium">
        <color rgb="FFC00000"/>
      </right>
      <top/>
      <bottom style="medium">
        <color rgb="FFC00000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theme="3" tint="-0.499984740745262"/>
      </top>
      <bottom/>
      <diagonal/>
    </border>
    <border>
      <left style="thin">
        <color theme="3" tint="-0.499984740745262"/>
      </left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 style="thin">
        <color theme="3" tint="-0.499984740745262"/>
      </right>
      <top/>
      <bottom style="thin">
        <color theme="3" tint="-0.499984740745262"/>
      </bottom>
      <diagonal/>
    </border>
    <border>
      <left style="thin">
        <color theme="3" tint="-0.499984740745262"/>
      </left>
      <right style="medium">
        <color theme="3" tint="-0.499984740745262"/>
      </right>
      <top/>
      <bottom style="thin">
        <color theme="3" tint="-0.499984740745262"/>
      </bottom>
      <diagonal/>
    </border>
    <border>
      <left/>
      <right/>
      <top/>
      <bottom style="thin">
        <color auto="1"/>
      </bottom>
      <diagonal/>
    </border>
  </borders>
  <cellStyleXfs count="21">
    <xf numFmtId="0" fontId="0" fillId="0" borderId="0"/>
    <xf numFmtId="165" fontId="8" fillId="0" borderId="0" applyFont="0" applyFill="0" applyBorder="0" applyAlignment="0" applyProtection="0"/>
    <xf numFmtId="0" fontId="9" fillId="2" borderId="1" applyProtection="0">
      <alignment horizontal="right"/>
    </xf>
    <xf numFmtId="0" fontId="10" fillId="2" borderId="0" applyProtection="0">
      <alignment horizontal="left"/>
    </xf>
    <xf numFmtId="0" fontId="8" fillId="0" borderId="0"/>
    <xf numFmtId="0" fontId="8" fillId="0" borderId="0"/>
    <xf numFmtId="0" fontId="11" fillId="0" borderId="0"/>
    <xf numFmtId="0" fontId="8" fillId="0" borderId="0"/>
    <xf numFmtId="9" fontId="8" fillId="0" borderId="0" applyFont="0" applyFill="0" applyBorder="0" applyAlignment="0" applyProtection="0"/>
    <xf numFmtId="0" fontId="7" fillId="0" borderId="0"/>
    <xf numFmtId="0" fontId="6" fillId="0" borderId="0"/>
    <xf numFmtId="0" fontId="13" fillId="0" borderId="13" applyNumberFormat="0" applyFill="0" applyAlignment="0" applyProtection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7" fillId="0" borderId="0" applyNumberFormat="0" applyFill="0" applyBorder="0" applyAlignment="0" applyProtection="0"/>
    <xf numFmtId="0" fontId="2" fillId="0" borderId="0"/>
    <xf numFmtId="0" fontId="1" fillId="0" borderId="0"/>
  </cellStyleXfs>
  <cellXfs count="498">
    <xf numFmtId="0" fontId="0" fillId="0" borderId="0" xfId="0"/>
    <xf numFmtId="0" fontId="8" fillId="0" borderId="0" xfId="0" applyFont="1"/>
    <xf numFmtId="3" fontId="12" fillId="0" borderId="0" xfId="12" applyNumberFormat="1" applyFont="1"/>
    <xf numFmtId="0" fontId="14" fillId="0" borderId="0" xfId="4" applyFont="1"/>
    <xf numFmtId="0" fontId="15" fillId="0" borderId="0" xfId="4" applyFont="1" applyAlignment="1">
      <alignment horizontal="center"/>
    </xf>
    <xf numFmtId="0" fontId="14" fillId="0" borderId="0" xfId="0" applyFont="1"/>
    <xf numFmtId="0" fontId="17" fillId="0" borderId="0" xfId="4" applyFont="1" applyBorder="1"/>
    <xf numFmtId="0" fontId="18" fillId="0" borderId="0" xfId="4" applyFont="1" applyBorder="1" applyAlignment="1">
      <alignment horizontal="center"/>
    </xf>
    <xf numFmtId="0" fontId="14" fillId="0" borderId="0" xfId="4" applyFont="1" applyBorder="1"/>
    <xf numFmtId="166" fontId="17" fillId="0" borderId="0" xfId="4" applyNumberFormat="1" applyFont="1" applyBorder="1"/>
    <xf numFmtId="166" fontId="14" fillId="0" borderId="0" xfId="4" applyNumberFormat="1" applyFont="1" applyBorder="1"/>
    <xf numFmtId="0" fontId="15" fillId="0" borderId="0" xfId="4" applyFont="1" applyBorder="1" applyAlignment="1"/>
    <xf numFmtId="0" fontId="22" fillId="0" borderId="0" xfId="4" applyFont="1"/>
    <xf numFmtId="0" fontId="23" fillId="0" borderId="0" xfId="4" applyFont="1" applyAlignment="1">
      <alignment horizontal="center"/>
    </xf>
    <xf numFmtId="0" fontId="22" fillId="0" borderId="0" xfId="0" applyFont="1"/>
    <xf numFmtId="0" fontId="24" fillId="0" borderId="0" xfId="9" applyFont="1"/>
    <xf numFmtId="0" fontId="27" fillId="0" borderId="0" xfId="0" applyFont="1"/>
    <xf numFmtId="0" fontId="28" fillId="0" borderId="0" xfId="4" applyFont="1"/>
    <xf numFmtId="0" fontId="29" fillId="0" borderId="0" xfId="4" applyFont="1" applyAlignment="1">
      <alignment horizontal="center"/>
    </xf>
    <xf numFmtId="0" fontId="28" fillId="0" borderId="0" xfId="0" applyFont="1"/>
    <xf numFmtId="0" fontId="30" fillId="0" borderId="0" xfId="9" applyFont="1"/>
    <xf numFmtId="0" fontId="31" fillId="0" borderId="0" xfId="0" applyFont="1"/>
    <xf numFmtId="0" fontId="30" fillId="0" borderId="0" xfId="4" applyFont="1"/>
    <xf numFmtId="0" fontId="32" fillId="0" borderId="0" xfId="4" applyFont="1" applyAlignment="1">
      <alignment horizontal="center"/>
    </xf>
    <xf numFmtId="0" fontId="30" fillId="0" borderId="0" xfId="0" applyFont="1"/>
    <xf numFmtId="0" fontId="33" fillId="0" borderId="0" xfId="0" applyFont="1"/>
    <xf numFmtId="0" fontId="3" fillId="0" borderId="0" xfId="16"/>
    <xf numFmtId="0" fontId="2" fillId="0" borderId="0" xfId="19"/>
    <xf numFmtId="0" fontId="37" fillId="0" borderId="19" xfId="18" applyBorder="1" applyAlignment="1">
      <alignment horizontal="left" vertical="center"/>
    </xf>
    <xf numFmtId="0" fontId="34" fillId="6" borderId="0" xfId="16" applyFont="1" applyFill="1" applyBorder="1" applyAlignment="1">
      <alignment horizontal="left" vertical="center"/>
    </xf>
    <xf numFmtId="0" fontId="35" fillId="6" borderId="0" xfId="16" applyFont="1" applyFill="1" applyBorder="1"/>
    <xf numFmtId="0" fontId="30" fillId="0" borderId="20" xfId="17" applyFont="1" applyBorder="1" applyAlignment="1">
      <alignment horizontal="left" vertical="center"/>
    </xf>
    <xf numFmtId="0" fontId="30" fillId="0" borderId="20" xfId="17" applyNumberFormat="1" applyFont="1" applyBorder="1" applyAlignment="1">
      <alignment horizontal="left" vertical="center"/>
    </xf>
    <xf numFmtId="0" fontId="30" fillId="0" borderId="21" xfId="17" applyFont="1" applyBorder="1" applyAlignment="1">
      <alignment horizontal="left" vertical="center"/>
    </xf>
    <xf numFmtId="0" fontId="30" fillId="0" borderId="21" xfId="17" applyNumberFormat="1" applyFont="1" applyBorder="1" applyAlignment="1">
      <alignment horizontal="left" vertical="center"/>
    </xf>
    <xf numFmtId="0" fontId="30" fillId="0" borderId="21" xfId="17" applyNumberFormat="1" applyFont="1" applyBorder="1" applyAlignment="1">
      <alignment horizontal="left" vertical="center" wrapText="1"/>
    </xf>
    <xf numFmtId="0" fontId="38" fillId="0" borderId="0" xfId="18" applyFont="1" applyBorder="1" applyAlignment="1">
      <alignment horizontal="center" vertical="center"/>
    </xf>
    <xf numFmtId="0" fontId="39" fillId="0" borderId="0" xfId="9" applyFont="1" applyBorder="1"/>
    <xf numFmtId="0" fontId="20" fillId="0" borderId="0" xfId="9" applyFont="1" applyBorder="1" applyAlignment="1">
      <alignment vertical="center"/>
    </xf>
    <xf numFmtId="0" fontId="40" fillId="0" borderId="0" xfId="9" applyFont="1" applyBorder="1" applyAlignment="1">
      <alignment vertical="center"/>
    </xf>
    <xf numFmtId="3" fontId="20" fillId="0" borderId="6" xfId="0" applyNumberFormat="1" applyFont="1" applyFill="1" applyBorder="1" applyAlignment="1">
      <alignment horizontal="center" vertical="center"/>
    </xf>
    <xf numFmtId="164" fontId="20" fillId="0" borderId="6" xfId="0" applyNumberFormat="1" applyFont="1" applyFill="1" applyBorder="1" applyAlignment="1">
      <alignment horizontal="center" vertical="center"/>
    </xf>
    <xf numFmtId="164" fontId="20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3" fontId="20" fillId="0" borderId="11" xfId="0" applyNumberFormat="1" applyFont="1" applyFill="1" applyBorder="1" applyAlignment="1">
      <alignment horizontal="center" vertical="center"/>
    </xf>
    <xf numFmtId="3" fontId="20" fillId="0" borderId="40" xfId="0" applyNumberFormat="1" applyFont="1" applyFill="1" applyBorder="1" applyAlignment="1">
      <alignment horizontal="center" vertical="center"/>
    </xf>
    <xf numFmtId="3" fontId="20" fillId="0" borderId="42" xfId="0" applyNumberFormat="1" applyFont="1" applyFill="1" applyBorder="1" applyAlignment="1">
      <alignment horizontal="center" vertical="center"/>
    </xf>
    <xf numFmtId="164" fontId="20" fillId="0" borderId="42" xfId="0" applyNumberFormat="1" applyFont="1" applyFill="1" applyBorder="1" applyAlignment="1">
      <alignment horizontal="center" vertical="center"/>
    </xf>
    <xf numFmtId="164" fontId="20" fillId="0" borderId="44" xfId="0" applyNumberFormat="1" applyFont="1" applyFill="1" applyBorder="1" applyAlignment="1">
      <alignment horizontal="center" vertical="center"/>
    </xf>
    <xf numFmtId="164" fontId="20" fillId="0" borderId="45" xfId="0" applyNumberFormat="1" applyFont="1" applyFill="1" applyBorder="1" applyAlignment="1">
      <alignment horizontal="center" vertical="center"/>
    </xf>
    <xf numFmtId="164" fontId="20" fillId="0" borderId="47" xfId="0" applyNumberFormat="1" applyFont="1" applyFill="1" applyBorder="1" applyAlignment="1">
      <alignment horizontal="center" vertical="center"/>
    </xf>
    <xf numFmtId="164" fontId="20" fillId="0" borderId="48" xfId="0" applyNumberFormat="1" applyFont="1" applyFill="1" applyBorder="1" applyAlignment="1">
      <alignment horizontal="center" vertical="center"/>
    </xf>
    <xf numFmtId="0" fontId="16" fillId="0" borderId="0" xfId="10" applyFont="1"/>
    <xf numFmtId="0" fontId="14" fillId="0" borderId="0" xfId="4" applyFont="1" applyAlignment="1">
      <alignment vertical="center"/>
    </xf>
    <xf numFmtId="0" fontId="14" fillId="0" borderId="0" xfId="4" applyFont="1" applyAlignment="1">
      <alignment horizontal="center"/>
    </xf>
    <xf numFmtId="0" fontId="14" fillId="0" borderId="0" xfId="4" applyFont="1" applyBorder="1" applyAlignment="1">
      <alignment vertical="center"/>
    </xf>
    <xf numFmtId="0" fontId="17" fillId="0" borderId="0" xfId="4" applyFont="1"/>
    <xf numFmtId="0" fontId="28" fillId="0" borderId="0" xfId="4" applyFont="1" applyAlignment="1">
      <alignment vertical="center"/>
    </xf>
    <xf numFmtId="0" fontId="28" fillId="0" borderId="0" xfId="4" applyFont="1" applyAlignment="1">
      <alignment horizontal="center"/>
    </xf>
    <xf numFmtId="0" fontId="30" fillId="0" borderId="0" xfId="10" applyFont="1"/>
    <xf numFmtId="0" fontId="28" fillId="0" borderId="12" xfId="4" applyFont="1" applyBorder="1" applyAlignment="1">
      <alignment horizontal="center"/>
    </xf>
    <xf numFmtId="0" fontId="28" fillId="0" borderId="0" xfId="4" applyFont="1" applyFill="1" applyBorder="1" applyAlignment="1">
      <alignment horizontal="left" vertical="center"/>
    </xf>
    <xf numFmtId="0" fontId="29" fillId="0" borderId="0" xfId="4" applyFont="1" applyBorder="1" applyAlignment="1">
      <alignment horizontal="center" vertical="center"/>
    </xf>
    <xf numFmtId="3" fontId="28" fillId="0" borderId="0" xfId="4" applyNumberFormat="1" applyFont="1" applyFill="1" applyBorder="1" applyAlignment="1">
      <alignment horizontal="center" vertical="center"/>
    </xf>
    <xf numFmtId="0" fontId="28" fillId="0" borderId="0" xfId="4" applyFont="1" applyBorder="1" applyAlignment="1">
      <alignment vertical="center"/>
    </xf>
    <xf numFmtId="0" fontId="29" fillId="0" borderId="0" xfId="4" applyFont="1" applyBorder="1" applyAlignment="1">
      <alignment vertical="center"/>
    </xf>
    <xf numFmtId="0" fontId="32" fillId="0" borderId="0" xfId="4" applyFont="1" applyBorder="1" applyAlignment="1">
      <alignment horizontal="center"/>
    </xf>
    <xf numFmtId="0" fontId="30" fillId="0" borderId="0" xfId="4" applyFont="1" applyBorder="1"/>
    <xf numFmtId="0" fontId="17" fillId="0" borderId="0" xfId="0" applyFont="1"/>
    <xf numFmtId="0" fontId="18" fillId="0" borderId="0" xfId="4" applyFont="1" applyAlignment="1"/>
    <xf numFmtId="0" fontId="17" fillId="0" borderId="0" xfId="4" applyFont="1" applyBorder="1" applyAlignment="1">
      <alignment horizontal="left"/>
    </xf>
    <xf numFmtId="3" fontId="17" fillId="0" borderId="0" xfId="4" applyNumberFormat="1" applyFont="1" applyBorder="1"/>
    <xf numFmtId="0" fontId="17" fillId="0" borderId="0" xfId="4" quotePrefix="1" applyFont="1" applyAlignment="1">
      <alignment horizontal="center"/>
    </xf>
    <xf numFmtId="0" fontId="17" fillId="0" borderId="0" xfId="4" applyFont="1" applyAlignment="1">
      <alignment horizontal="center"/>
    </xf>
    <xf numFmtId="3" fontId="17" fillId="0" borderId="0" xfId="4" applyNumberFormat="1" applyFont="1" applyAlignment="1">
      <alignment horizontal="center"/>
    </xf>
    <xf numFmtId="2" fontId="17" fillId="0" borderId="0" xfId="4" applyNumberFormat="1" applyFont="1" applyAlignment="1">
      <alignment horizontal="center"/>
    </xf>
    <xf numFmtId="2" fontId="17" fillId="0" borderId="0" xfId="4" applyNumberFormat="1" applyFont="1"/>
    <xf numFmtId="0" fontId="15" fillId="0" borderId="0" xfId="4" applyFont="1" applyFill="1" applyBorder="1" applyAlignment="1">
      <alignment vertical="top" wrapText="1"/>
    </xf>
    <xf numFmtId="0" fontId="19" fillId="0" borderId="0" xfId="4" applyFont="1" applyFill="1" applyBorder="1" applyAlignment="1">
      <alignment vertical="top" wrapText="1"/>
    </xf>
    <xf numFmtId="0" fontId="30" fillId="0" borderId="0" xfId="9" applyFont="1" applyAlignment="1">
      <alignment horizontal="right" vertical="center"/>
    </xf>
    <xf numFmtId="0" fontId="17" fillId="0" borderId="0" xfId="4" applyFont="1" applyAlignment="1">
      <alignment horizontal="center" vertical="center"/>
    </xf>
    <xf numFmtId="0" fontId="42" fillId="0" borderId="0" xfId="4" applyFont="1" applyAlignment="1">
      <alignment horizontal="center" vertical="center"/>
    </xf>
    <xf numFmtId="0" fontId="42" fillId="0" borderId="0" xfId="4" applyFont="1" applyFill="1" applyAlignment="1">
      <alignment horizontal="center" vertical="center"/>
    </xf>
    <xf numFmtId="0" fontId="43" fillId="0" borderId="0" xfId="4" applyFont="1" applyFill="1" applyAlignment="1">
      <alignment horizontal="center" vertical="center"/>
    </xf>
    <xf numFmtId="0" fontId="42" fillId="0" borderId="0" xfId="4" applyFont="1" applyAlignment="1">
      <alignment horizontal="center"/>
    </xf>
    <xf numFmtId="0" fontId="44" fillId="0" borderId="0" xfId="4" applyFont="1" applyAlignment="1">
      <alignment horizontal="center"/>
    </xf>
    <xf numFmtId="0" fontId="28" fillId="0" borderId="0" xfId="0" applyFont="1" applyAlignment="1">
      <alignment vertical="center"/>
    </xf>
    <xf numFmtId="0" fontId="28" fillId="0" borderId="0" xfId="9" applyFont="1" applyAlignment="1">
      <alignment horizontal="right" vertical="center"/>
    </xf>
    <xf numFmtId="0" fontId="28" fillId="0" borderId="0" xfId="9" applyFont="1" applyAlignment="1">
      <alignment vertical="center"/>
    </xf>
    <xf numFmtId="0" fontId="15" fillId="0" borderId="0" xfId="4" applyFont="1" applyFill="1" applyBorder="1" applyAlignment="1">
      <alignment vertical="center"/>
    </xf>
    <xf numFmtId="0" fontId="39" fillId="7" borderId="49" xfId="4" applyFont="1" applyFill="1" applyBorder="1" applyAlignment="1">
      <alignment horizontal="center" vertical="center"/>
    </xf>
    <xf numFmtId="0" fontId="22" fillId="0" borderId="0" xfId="9" applyFont="1"/>
    <xf numFmtId="0" fontId="22" fillId="0" borderId="0" xfId="4" applyFont="1" applyAlignment="1">
      <alignment horizontal="center"/>
    </xf>
    <xf numFmtId="0" fontId="23" fillId="0" borderId="0" xfId="4" applyFont="1" applyAlignment="1">
      <alignment horizontal="center"/>
    </xf>
    <xf numFmtId="0" fontId="22" fillId="0" borderId="0" xfId="4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4" applyFont="1" applyBorder="1"/>
    <xf numFmtId="0" fontId="23" fillId="0" borderId="0" xfId="4" applyFont="1" applyBorder="1" applyAlignment="1">
      <alignment horizontal="center"/>
    </xf>
    <xf numFmtId="0" fontId="22" fillId="0" borderId="0" xfId="9" applyFont="1" applyAlignment="1">
      <alignment horizontal="right" vertical="center"/>
    </xf>
    <xf numFmtId="0" fontId="23" fillId="0" borderId="0" xfId="4" applyFont="1" applyFill="1" applyBorder="1"/>
    <xf numFmtId="0" fontId="23" fillId="0" borderId="0" xfId="4" applyFont="1" applyFill="1" applyBorder="1" applyAlignment="1">
      <alignment horizontal="center" vertical="center" wrapText="1"/>
    </xf>
    <xf numFmtId="0" fontId="22" fillId="0" borderId="0" xfId="4" applyFont="1" applyFill="1"/>
    <xf numFmtId="0" fontId="22" fillId="0" borderId="0" xfId="4" applyFont="1" applyFill="1" applyBorder="1"/>
    <xf numFmtId="0" fontId="22" fillId="0" borderId="0" xfId="4" applyFont="1" applyFill="1" applyBorder="1" applyAlignment="1">
      <alignment horizontal="left" indent="1"/>
    </xf>
    <xf numFmtId="0" fontId="22" fillId="0" borderId="0" xfId="9" applyFont="1" applyAlignment="1">
      <alignment vertical="center"/>
    </xf>
    <xf numFmtId="0" fontId="23" fillId="0" borderId="54" xfId="4" applyFont="1" applyFill="1" applyBorder="1" applyAlignment="1">
      <alignment horizontal="center" vertical="center" wrapText="1"/>
    </xf>
    <xf numFmtId="0" fontId="23" fillId="0" borderId="20" xfId="4" applyFont="1" applyFill="1" applyBorder="1" applyAlignment="1">
      <alignment horizontal="center" vertical="center" wrapText="1"/>
    </xf>
    <xf numFmtId="0" fontId="23" fillId="0" borderId="55" xfId="4" applyFont="1" applyFill="1" applyBorder="1" applyAlignment="1">
      <alignment horizontal="center" vertical="center" wrapText="1"/>
    </xf>
    <xf numFmtId="0" fontId="23" fillId="0" borderId="22" xfId="4" applyFont="1" applyFill="1" applyBorder="1" applyAlignment="1">
      <alignment horizontal="left" vertical="center"/>
    </xf>
    <xf numFmtId="0" fontId="23" fillId="0" borderId="50" xfId="4" applyFont="1" applyFill="1" applyBorder="1" applyAlignment="1">
      <alignment horizontal="left" vertical="center"/>
    </xf>
    <xf numFmtId="0" fontId="22" fillId="0" borderId="23" xfId="4" applyFont="1" applyFill="1" applyBorder="1" applyAlignment="1">
      <alignment horizontal="left" vertical="center"/>
    </xf>
    <xf numFmtId="0" fontId="22" fillId="0" borderId="24" xfId="4" applyFont="1" applyFill="1" applyBorder="1" applyAlignment="1">
      <alignment horizontal="left" vertical="center"/>
    </xf>
    <xf numFmtId="0" fontId="22" fillId="0" borderId="0" xfId="4" applyFont="1" applyFill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3" fontId="23" fillId="0" borderId="0" xfId="7" applyNumberFormat="1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3" fontId="22" fillId="0" borderId="0" xfId="7" applyNumberFormat="1" applyFont="1" applyFill="1" applyBorder="1" applyAlignment="1">
      <alignment horizontal="center" vertical="center"/>
    </xf>
    <xf numFmtId="164" fontId="22" fillId="0" borderId="0" xfId="7" applyNumberFormat="1" applyFont="1" applyFill="1" applyBorder="1" applyAlignment="1">
      <alignment horizontal="center" vertical="center"/>
    </xf>
    <xf numFmtId="3" fontId="23" fillId="0" borderId="51" xfId="7" applyNumberFormat="1" applyFont="1" applyFill="1" applyBorder="1" applyAlignment="1">
      <alignment horizontal="center" vertical="center"/>
    </xf>
    <xf numFmtId="3" fontId="23" fillId="0" borderId="52" xfId="7" applyNumberFormat="1" applyFont="1" applyFill="1" applyBorder="1" applyAlignment="1">
      <alignment horizontal="center" vertical="center"/>
    </xf>
    <xf numFmtId="3" fontId="23" fillId="0" borderId="53" xfId="7" applyNumberFormat="1" applyFont="1" applyFill="1" applyBorder="1" applyAlignment="1">
      <alignment horizontal="center" vertical="center"/>
    </xf>
    <xf numFmtId="164" fontId="23" fillId="0" borderId="51" xfId="7" applyNumberFormat="1" applyFont="1" applyFill="1" applyBorder="1" applyAlignment="1">
      <alignment horizontal="center" vertical="center"/>
    </xf>
    <xf numFmtId="164" fontId="23" fillId="0" borderId="52" xfId="7" applyNumberFormat="1" applyFont="1" applyFill="1" applyBorder="1" applyAlignment="1">
      <alignment horizontal="center" vertical="center"/>
    </xf>
    <xf numFmtId="164" fontId="23" fillId="0" borderId="53" xfId="7" applyNumberFormat="1" applyFont="1" applyFill="1" applyBorder="1" applyAlignment="1">
      <alignment horizontal="center" vertical="center"/>
    </xf>
    <xf numFmtId="3" fontId="22" fillId="0" borderId="56" xfId="7" applyNumberFormat="1" applyFont="1" applyFill="1" applyBorder="1" applyAlignment="1">
      <alignment horizontal="center" vertical="center"/>
    </xf>
    <xf numFmtId="3" fontId="22" fillId="0" borderId="57" xfId="7" applyNumberFormat="1" applyFont="1" applyFill="1" applyBorder="1" applyAlignment="1">
      <alignment horizontal="center" vertical="center"/>
    </xf>
    <xf numFmtId="164" fontId="22" fillId="0" borderId="56" xfId="7" applyNumberFormat="1" applyFont="1" applyFill="1" applyBorder="1" applyAlignment="1">
      <alignment horizontal="center" vertical="center"/>
    </xf>
    <xf numFmtId="164" fontId="22" fillId="0" borderId="57" xfId="7" applyNumberFormat="1" applyFont="1" applyFill="1" applyBorder="1" applyAlignment="1">
      <alignment horizontal="center" vertical="center"/>
    </xf>
    <xf numFmtId="3" fontId="22" fillId="0" borderId="54" xfId="7" applyNumberFormat="1" applyFont="1" applyFill="1" applyBorder="1" applyAlignment="1">
      <alignment horizontal="center" vertical="center"/>
    </xf>
    <xf numFmtId="3" fontId="22" fillId="0" borderId="20" xfId="7" applyNumberFormat="1" applyFont="1" applyFill="1" applyBorder="1" applyAlignment="1">
      <alignment horizontal="center" vertical="center"/>
    </xf>
    <xf numFmtId="3" fontId="22" fillId="0" borderId="55" xfId="7" applyNumberFormat="1" applyFont="1" applyFill="1" applyBorder="1" applyAlignment="1">
      <alignment horizontal="center" vertical="center"/>
    </xf>
    <xf numFmtId="164" fontId="22" fillId="0" borderId="54" xfId="7" applyNumberFormat="1" applyFont="1" applyFill="1" applyBorder="1" applyAlignment="1">
      <alignment horizontal="center" vertical="center"/>
    </xf>
    <xf numFmtId="164" fontId="22" fillId="0" borderId="20" xfId="7" applyNumberFormat="1" applyFont="1" applyFill="1" applyBorder="1" applyAlignment="1">
      <alignment horizontal="center" vertical="center"/>
    </xf>
    <xf numFmtId="164" fontId="22" fillId="0" borderId="55" xfId="7" applyNumberFormat="1" applyFont="1" applyFill="1" applyBorder="1" applyAlignment="1">
      <alignment horizontal="center" vertical="center"/>
    </xf>
    <xf numFmtId="0" fontId="23" fillId="0" borderId="0" xfId="4" applyFont="1" applyBorder="1" applyAlignment="1">
      <alignment horizontal="center" vertical="center"/>
    </xf>
    <xf numFmtId="3" fontId="23" fillId="0" borderId="58" xfId="7" applyNumberFormat="1" applyFont="1" applyFill="1" applyBorder="1" applyAlignment="1">
      <alignment horizontal="center" vertical="center"/>
    </xf>
    <xf numFmtId="3" fontId="23" fillId="0" borderId="21" xfId="7" applyNumberFormat="1" applyFont="1" applyFill="1" applyBorder="1" applyAlignment="1">
      <alignment horizontal="center" vertical="center"/>
    </xf>
    <xf numFmtId="164" fontId="23" fillId="0" borderId="58" xfId="7" applyNumberFormat="1" applyFont="1" applyFill="1" applyBorder="1" applyAlignment="1">
      <alignment horizontal="center" vertical="center"/>
    </xf>
    <xf numFmtId="164" fontId="23" fillId="0" borderId="21" xfId="7" applyNumberFormat="1" applyFont="1" applyFill="1" applyBorder="1" applyAlignment="1">
      <alignment horizontal="center" vertical="center"/>
    </xf>
    <xf numFmtId="3" fontId="23" fillId="3" borderId="22" xfId="7" applyNumberFormat="1" applyFont="1" applyFill="1" applyBorder="1" applyAlignment="1">
      <alignment horizontal="center" vertical="center"/>
    </xf>
    <xf numFmtId="164" fontId="23" fillId="3" borderId="22" xfId="7" applyNumberFormat="1" applyFont="1" applyFill="1" applyBorder="1" applyAlignment="1">
      <alignment horizontal="center" vertical="center"/>
    </xf>
    <xf numFmtId="3" fontId="23" fillId="3" borderId="53" xfId="7" applyNumberFormat="1" applyFont="1" applyFill="1" applyBorder="1" applyAlignment="1">
      <alignment horizontal="center" vertical="center"/>
    </xf>
    <xf numFmtId="3" fontId="22" fillId="3" borderId="57" xfId="7" applyNumberFormat="1" applyFont="1" applyFill="1" applyBorder="1" applyAlignment="1">
      <alignment horizontal="center" vertical="center"/>
    </xf>
    <xf numFmtId="3" fontId="22" fillId="3" borderId="55" xfId="7" applyNumberFormat="1" applyFont="1" applyFill="1" applyBorder="1" applyAlignment="1">
      <alignment horizontal="center" vertical="center"/>
    </xf>
    <xf numFmtId="164" fontId="23" fillId="3" borderId="53" xfId="7" applyNumberFormat="1" applyFont="1" applyFill="1" applyBorder="1" applyAlignment="1">
      <alignment horizontal="center" vertical="center"/>
    </xf>
    <xf numFmtId="164" fontId="22" fillId="3" borderId="57" xfId="7" applyNumberFormat="1" applyFont="1" applyFill="1" applyBorder="1" applyAlignment="1">
      <alignment horizontal="center" vertical="center"/>
    </xf>
    <xf numFmtId="164" fontId="22" fillId="3" borderId="55" xfId="7" applyNumberFormat="1" applyFont="1" applyFill="1" applyBorder="1" applyAlignment="1">
      <alignment horizontal="center" vertical="center"/>
    </xf>
    <xf numFmtId="3" fontId="23" fillId="5" borderId="53" xfId="7" applyNumberFormat="1" applyFont="1" applyFill="1" applyBorder="1" applyAlignment="1">
      <alignment horizontal="center" vertical="center"/>
    </xf>
    <xf numFmtId="3" fontId="22" fillId="5" borderId="57" xfId="7" applyNumberFormat="1" applyFont="1" applyFill="1" applyBorder="1" applyAlignment="1">
      <alignment horizontal="center" vertical="center"/>
    </xf>
    <xf numFmtId="3" fontId="22" fillId="5" borderId="55" xfId="7" applyNumberFormat="1" applyFont="1" applyFill="1" applyBorder="1" applyAlignment="1">
      <alignment horizontal="center" vertical="center"/>
    </xf>
    <xf numFmtId="164" fontId="23" fillId="5" borderId="53" xfId="7" applyNumberFormat="1" applyFont="1" applyFill="1" applyBorder="1" applyAlignment="1">
      <alignment horizontal="center" vertical="center"/>
    </xf>
    <xf numFmtId="164" fontId="22" fillId="5" borderId="57" xfId="7" applyNumberFormat="1" applyFont="1" applyFill="1" applyBorder="1" applyAlignment="1">
      <alignment horizontal="center" vertical="center"/>
    </xf>
    <xf numFmtId="164" fontId="22" fillId="5" borderId="55" xfId="7" applyNumberFormat="1" applyFont="1" applyFill="1" applyBorder="1" applyAlignment="1">
      <alignment horizontal="center" vertical="center"/>
    </xf>
    <xf numFmtId="0" fontId="22" fillId="0" borderId="0" xfId="9" applyFont="1" applyAlignment="1">
      <alignment horizontal="right"/>
    </xf>
    <xf numFmtId="0" fontId="23" fillId="0" borderId="0" xfId="4" applyFont="1" applyAlignment="1"/>
    <xf numFmtId="0" fontId="24" fillId="0" borderId="0" xfId="4" applyFont="1" applyAlignment="1">
      <alignment horizontal="center"/>
    </xf>
    <xf numFmtId="0" fontId="24" fillId="0" borderId="0" xfId="4" applyFont="1" applyAlignment="1">
      <alignment vertical="center"/>
    </xf>
    <xf numFmtId="0" fontId="22" fillId="0" borderId="2" xfId="4" applyFont="1" applyBorder="1" applyAlignment="1">
      <alignment horizontal="center"/>
    </xf>
    <xf numFmtId="0" fontId="46" fillId="0" borderId="0" xfId="4" applyFont="1" applyAlignment="1">
      <alignment horizontal="center"/>
    </xf>
    <xf numFmtId="0" fontId="24" fillId="0" borderId="0" xfId="4" applyFont="1"/>
    <xf numFmtId="0" fontId="23" fillId="0" borderId="0" xfId="4" applyFont="1" applyFill="1" applyBorder="1" applyAlignment="1">
      <alignment horizontal="left" vertical="center"/>
    </xf>
    <xf numFmtId="164" fontId="23" fillId="0" borderId="0" xfId="4" applyNumberFormat="1" applyFont="1" applyFill="1" applyBorder="1" applyAlignment="1">
      <alignment horizontal="center" vertical="center"/>
    </xf>
    <xf numFmtId="0" fontId="24" fillId="0" borderId="0" xfId="4" applyFont="1" applyBorder="1" applyAlignment="1">
      <alignment vertical="center"/>
    </xf>
    <xf numFmtId="0" fontId="25" fillId="0" borderId="0" xfId="4" applyFont="1" applyFill="1" applyAlignment="1">
      <alignment horizontal="center"/>
    </xf>
    <xf numFmtId="164" fontId="22" fillId="0" borderId="0" xfId="4" applyNumberFormat="1" applyFont="1" applyFill="1" applyBorder="1" applyAlignment="1">
      <alignment horizontal="center" vertical="center"/>
    </xf>
    <xf numFmtId="0" fontId="26" fillId="0" borderId="0" xfId="4" applyFont="1" applyFill="1" applyAlignment="1">
      <alignment horizontal="center"/>
    </xf>
    <xf numFmtId="0" fontId="46" fillId="0" borderId="0" xfId="4" applyFont="1" applyBorder="1" applyAlignment="1">
      <alignment vertical="center"/>
    </xf>
    <xf numFmtId="0" fontId="23" fillId="0" borderId="0" xfId="4" applyFont="1" applyBorder="1" applyAlignment="1">
      <alignment horizontal="center"/>
    </xf>
    <xf numFmtId="0" fontId="21" fillId="0" borderId="36" xfId="9" applyFont="1" applyBorder="1" applyAlignment="1">
      <alignment horizontal="center" vertical="center"/>
    </xf>
    <xf numFmtId="0" fontId="21" fillId="0" borderId="37" xfId="9" applyFont="1" applyBorder="1" applyAlignment="1">
      <alignment vertical="center"/>
    </xf>
    <xf numFmtId="49" fontId="21" fillId="0" borderId="37" xfId="0" applyNumberFormat="1" applyFont="1" applyBorder="1" applyAlignment="1">
      <alignment horizontal="center" vertical="center"/>
    </xf>
    <xf numFmtId="49" fontId="21" fillId="0" borderId="38" xfId="0" applyNumberFormat="1" applyFont="1" applyBorder="1" applyAlignment="1">
      <alignment horizontal="center" vertical="center"/>
    </xf>
    <xf numFmtId="0" fontId="21" fillId="0" borderId="0" xfId="9" applyFont="1" applyBorder="1" applyAlignment="1">
      <alignment horizontal="center"/>
    </xf>
    <xf numFmtId="0" fontId="21" fillId="0" borderId="0" xfId="9" applyFont="1" applyBorder="1" applyAlignment="1">
      <alignment vertical="center"/>
    </xf>
    <xf numFmtId="49" fontId="21" fillId="0" borderId="0" xfId="0" applyNumberFormat="1" applyFont="1" applyBorder="1" applyAlignment="1">
      <alignment horizontal="center"/>
    </xf>
    <xf numFmtId="0" fontId="20" fillId="0" borderId="11" xfId="9" applyFont="1" applyBorder="1" applyAlignment="1">
      <alignment vertical="center"/>
    </xf>
    <xf numFmtId="0" fontId="20" fillId="0" borderId="6" xfId="9" applyFont="1" applyBorder="1" applyAlignment="1">
      <alignment vertical="center"/>
    </xf>
    <xf numFmtId="0" fontId="20" fillId="0" borderId="44" xfId="9" applyFont="1" applyBorder="1" applyAlignment="1">
      <alignment vertical="center"/>
    </xf>
    <xf numFmtId="0" fontId="20" fillId="0" borderId="47" xfId="9" applyFont="1" applyBorder="1" applyAlignment="1">
      <alignment vertical="center"/>
    </xf>
    <xf numFmtId="0" fontId="47" fillId="0" borderId="34" xfId="11" applyFont="1" applyBorder="1" applyAlignment="1">
      <alignment horizontal="center" vertical="center" wrapText="1"/>
    </xf>
    <xf numFmtId="0" fontId="47" fillId="0" borderId="35" xfId="11" applyFont="1" applyBorder="1" applyAlignment="1">
      <alignment horizontal="center" vertical="center" wrapText="1"/>
    </xf>
    <xf numFmtId="0" fontId="48" fillId="0" borderId="27" xfId="11" applyFont="1" applyBorder="1" applyAlignment="1">
      <alignment horizontal="center"/>
    </xf>
    <xf numFmtId="3" fontId="48" fillId="0" borderId="23" xfId="11" applyNumberFormat="1" applyFont="1" applyBorder="1" applyAlignment="1">
      <alignment horizontal="center"/>
    </xf>
    <xf numFmtId="166" fontId="48" fillId="0" borderId="23" xfId="11" applyNumberFormat="1" applyFont="1" applyBorder="1" applyAlignment="1">
      <alignment horizontal="center"/>
    </xf>
    <xf numFmtId="1" fontId="48" fillId="0" borderId="23" xfId="11" applyNumberFormat="1" applyFont="1" applyBorder="1" applyAlignment="1">
      <alignment horizontal="center"/>
    </xf>
    <xf numFmtId="166" fontId="48" fillId="0" borderId="28" xfId="11" applyNumberFormat="1" applyFont="1" applyBorder="1" applyAlignment="1">
      <alignment horizontal="center"/>
    </xf>
    <xf numFmtId="0" fontId="48" fillId="0" borderId="29" xfId="11" applyFont="1" applyBorder="1" applyAlignment="1">
      <alignment horizontal="center"/>
    </xf>
    <xf numFmtId="3" fontId="48" fillId="0" borderId="30" xfId="11" applyNumberFormat="1" applyFont="1" applyBorder="1" applyAlignment="1">
      <alignment horizontal="center"/>
    </xf>
    <xf numFmtId="1" fontId="48" fillId="0" borderId="30" xfId="11" applyNumberFormat="1" applyFont="1" applyBorder="1" applyAlignment="1">
      <alignment horizontal="center"/>
    </xf>
    <xf numFmtId="0" fontId="28" fillId="0" borderId="27" xfId="9" applyFont="1" applyBorder="1" applyAlignment="1">
      <alignment horizontal="center"/>
    </xf>
    <xf numFmtId="3" fontId="28" fillId="0" borderId="23" xfId="9" applyNumberFormat="1" applyFont="1" applyBorder="1" applyAlignment="1">
      <alignment horizontal="center"/>
    </xf>
    <xf numFmtId="166" fontId="28" fillId="0" borderId="28" xfId="9" applyNumberFormat="1" applyFont="1" applyBorder="1" applyAlignment="1">
      <alignment horizontal="center"/>
    </xf>
    <xf numFmtId="0" fontId="28" fillId="0" borderId="29" xfId="9" applyFont="1" applyBorder="1" applyAlignment="1">
      <alignment horizontal="center"/>
    </xf>
    <xf numFmtId="3" fontId="28" fillId="0" borderId="30" xfId="9" applyNumberFormat="1" applyFont="1" applyBorder="1" applyAlignment="1">
      <alignment horizontal="center"/>
    </xf>
    <xf numFmtId="0" fontId="24" fillId="0" borderId="0" xfId="10" applyFont="1"/>
    <xf numFmtId="0" fontId="22" fillId="0" borderId="12" xfId="4" applyFont="1" applyBorder="1" applyAlignment="1">
      <alignment horizontal="center"/>
    </xf>
    <xf numFmtId="0" fontId="22" fillId="0" borderId="14" xfId="4" applyFont="1" applyFill="1" applyBorder="1" applyAlignment="1">
      <alignment horizontal="left" vertical="center"/>
    </xf>
    <xf numFmtId="164" fontId="22" fillId="0" borderId="15" xfId="4" applyNumberFormat="1" applyFont="1" applyFill="1" applyBorder="1" applyAlignment="1">
      <alignment horizontal="center" vertical="center"/>
    </xf>
    <xf numFmtId="164" fontId="22" fillId="0" borderId="16" xfId="4" applyNumberFormat="1" applyFont="1" applyFill="1" applyBorder="1" applyAlignment="1">
      <alignment horizontal="center" vertical="center"/>
    </xf>
    <xf numFmtId="164" fontId="22" fillId="0" borderId="17" xfId="4" applyNumberFormat="1" applyFont="1" applyFill="1" applyBorder="1" applyAlignment="1">
      <alignment horizontal="center" vertical="center"/>
    </xf>
    <xf numFmtId="0" fontId="22" fillId="0" borderId="0" xfId="4" applyFont="1" applyBorder="1" applyAlignment="1">
      <alignment vertical="center"/>
    </xf>
    <xf numFmtId="3" fontId="22" fillId="0" borderId="15" xfId="4" applyNumberFormat="1" applyFont="1" applyFill="1" applyBorder="1" applyAlignment="1">
      <alignment horizontal="center" vertical="center"/>
    </xf>
    <xf numFmtId="3" fontId="22" fillId="0" borderId="16" xfId="4" applyNumberFormat="1" applyFont="1" applyFill="1" applyBorder="1" applyAlignment="1">
      <alignment horizontal="center" vertical="center"/>
    </xf>
    <xf numFmtId="3" fontId="22" fillId="0" borderId="17" xfId="4" applyNumberFormat="1" applyFont="1" applyFill="1" applyBorder="1" applyAlignment="1">
      <alignment horizontal="center" vertical="center"/>
    </xf>
    <xf numFmtId="3" fontId="22" fillId="0" borderId="0" xfId="4" applyNumberFormat="1" applyFont="1" applyFill="1" applyBorder="1" applyAlignment="1">
      <alignment horizontal="center" vertical="center"/>
    </xf>
    <xf numFmtId="0" fontId="46" fillId="0" borderId="0" xfId="4" applyFont="1" applyBorder="1" applyAlignment="1">
      <alignment horizontal="center"/>
    </xf>
    <xf numFmtId="0" fontId="23" fillId="0" borderId="0" xfId="4" applyFont="1" applyBorder="1" applyAlignment="1">
      <alignment vertical="center"/>
    </xf>
    <xf numFmtId="0" fontId="24" fillId="0" borderId="0" xfId="4" applyFont="1" applyBorder="1"/>
    <xf numFmtId="0" fontId="22" fillId="0" borderId="8" xfId="4" applyFont="1" applyBorder="1" applyAlignment="1">
      <alignment horizontal="center"/>
    </xf>
    <xf numFmtId="3" fontId="22" fillId="0" borderId="0" xfId="4" applyNumberFormat="1" applyFont="1" applyFill="1" applyBorder="1" applyAlignment="1">
      <alignment vertical="center"/>
    </xf>
    <xf numFmtId="3" fontId="22" fillId="0" borderId="18" xfId="4" applyNumberFormat="1" applyFont="1" applyFill="1" applyBorder="1" applyAlignment="1">
      <alignment vertical="center"/>
    </xf>
    <xf numFmtId="0" fontId="49" fillId="0" borderId="0" xfId="4" applyFont="1" applyFill="1" applyAlignment="1">
      <alignment horizontal="center"/>
    </xf>
    <xf numFmtId="3" fontId="23" fillId="0" borderId="0" xfId="4" applyNumberFormat="1" applyFont="1" applyFill="1" applyBorder="1" applyAlignment="1">
      <alignment vertical="center"/>
    </xf>
    <xf numFmtId="0" fontId="50" fillId="0" borderId="0" xfId="4" applyFont="1" applyFill="1" applyAlignment="1">
      <alignment horizontal="center"/>
    </xf>
    <xf numFmtId="164" fontId="22" fillId="0" borderId="0" xfId="0" applyNumberFormat="1" applyFont="1" applyFill="1" applyBorder="1" applyAlignment="1">
      <alignment horizontal="center" vertical="center"/>
    </xf>
    <xf numFmtId="164" fontId="23" fillId="0" borderId="0" xfId="0" applyNumberFormat="1" applyFont="1" applyFill="1" applyBorder="1" applyAlignment="1">
      <alignment horizontal="center" vertical="center"/>
    </xf>
    <xf numFmtId="0" fontId="23" fillId="0" borderId="0" xfId="4" applyFont="1" applyFill="1" applyBorder="1" applyAlignment="1">
      <alignment horizontal="center" vertical="center"/>
    </xf>
    <xf numFmtId="0" fontId="46" fillId="0" borderId="0" xfId="4" applyFont="1" applyFill="1" applyBorder="1" applyAlignment="1">
      <alignment vertical="center"/>
    </xf>
    <xf numFmtId="0" fontId="49" fillId="0" borderId="0" xfId="4" applyFont="1" applyFill="1" applyAlignment="1">
      <alignment horizontal="center" vertical="center"/>
    </xf>
    <xf numFmtId="0" fontId="22" fillId="0" borderId="0" xfId="4" applyFont="1" applyBorder="1" applyAlignment="1">
      <alignment horizontal="center"/>
    </xf>
    <xf numFmtId="0" fontId="23" fillId="0" borderId="0" xfId="4" applyFont="1" applyFill="1" applyBorder="1" applyAlignment="1">
      <alignment vertical="center"/>
    </xf>
    <xf numFmtId="3" fontId="23" fillId="0" borderId="0" xfId="4" applyNumberFormat="1" applyFont="1" applyFill="1" applyBorder="1" applyAlignment="1">
      <alignment horizontal="center" vertical="center"/>
    </xf>
    <xf numFmtId="0" fontId="22" fillId="0" borderId="0" xfId="4" applyFont="1" applyFill="1" applyBorder="1" applyAlignment="1">
      <alignment vertical="center"/>
    </xf>
    <xf numFmtId="3" fontId="24" fillId="0" borderId="0" xfId="4" applyNumberFormat="1" applyFont="1" applyAlignment="1">
      <alignment horizontal="center"/>
    </xf>
    <xf numFmtId="0" fontId="23" fillId="0" borderId="0" xfId="4" applyFont="1" applyFill="1" applyBorder="1" applyAlignment="1">
      <alignment vertical="top" wrapText="1"/>
    </xf>
    <xf numFmtId="0" fontId="51" fillId="0" borderId="0" xfId="9" applyFont="1"/>
    <xf numFmtId="0" fontId="22" fillId="0" borderId="49" xfId="4" applyFont="1" applyFill="1" applyBorder="1" applyAlignment="1">
      <alignment horizontal="center" vertical="center"/>
    </xf>
    <xf numFmtId="0" fontId="51" fillId="0" borderId="49" xfId="4" applyFont="1" applyFill="1" applyBorder="1" applyAlignment="1">
      <alignment horizontal="center" vertical="center"/>
    </xf>
    <xf numFmtId="0" fontId="22" fillId="0" borderId="0" xfId="4" applyFont="1" applyBorder="1" applyAlignment="1"/>
    <xf numFmtId="0" fontId="22" fillId="0" borderId="0" xfId="4" applyFont="1" applyFill="1" applyBorder="1" applyAlignment="1">
      <alignment horizontal="center" vertical="center"/>
    </xf>
    <xf numFmtId="0" fontId="22" fillId="0" borderId="0" xfId="4" applyFont="1" applyFill="1" applyBorder="1" applyAlignment="1">
      <alignment horizontal="center" vertical="center" wrapText="1"/>
    </xf>
    <xf numFmtId="167" fontId="22" fillId="0" borderId="0" xfId="8" applyNumberFormat="1" applyFont="1" applyFill="1" applyBorder="1" applyAlignment="1">
      <alignment horizontal="right"/>
    </xf>
    <xf numFmtId="9" fontId="22" fillId="0" borderId="0" xfId="8" applyFont="1" applyFill="1" applyBorder="1" applyAlignment="1">
      <alignment horizontal="right"/>
    </xf>
    <xf numFmtId="0" fontId="51" fillId="0" borderId="0" xfId="4" applyFont="1" applyFill="1" applyBorder="1" applyAlignment="1">
      <alignment horizontal="center" vertical="center" wrapText="1"/>
    </xf>
    <xf numFmtId="0" fontId="52" fillId="0" borderId="0" xfId="4" applyFont="1" applyFill="1" applyBorder="1" applyAlignment="1">
      <alignment horizontal="right" vertical="top"/>
    </xf>
    <xf numFmtId="0" fontId="53" fillId="0" borderId="3" xfId="4" applyFont="1" applyFill="1" applyBorder="1" applyAlignment="1">
      <alignment horizontal="right" vertical="top"/>
    </xf>
    <xf numFmtId="0" fontId="52" fillId="0" borderId="5" xfId="4" applyFont="1" applyFill="1" applyBorder="1" applyAlignment="1">
      <alignment horizontal="right" vertical="top"/>
    </xf>
    <xf numFmtId="3" fontId="22" fillId="0" borderId="3" xfId="8" applyNumberFormat="1" applyFont="1" applyFill="1" applyBorder="1" applyAlignment="1">
      <alignment horizontal="right"/>
    </xf>
    <xf numFmtId="3" fontId="22" fillId="0" borderId="5" xfId="4" applyNumberFormat="1" applyFont="1" applyFill="1" applyBorder="1" applyAlignment="1">
      <alignment horizontal="right"/>
    </xf>
    <xf numFmtId="3" fontId="22" fillId="5" borderId="3" xfId="8" applyNumberFormat="1" applyFont="1" applyFill="1" applyBorder="1" applyAlignment="1">
      <alignment horizontal="right"/>
    </xf>
    <xf numFmtId="1" fontId="22" fillId="0" borderId="0" xfId="4" applyNumberFormat="1" applyFont="1" applyFill="1" applyBorder="1" applyAlignment="1">
      <alignment horizontal="right" vertical="top"/>
    </xf>
    <xf numFmtId="1" fontId="51" fillId="0" borderId="5" xfId="4" applyNumberFormat="1" applyFont="1" applyFill="1" applyBorder="1" applyAlignment="1">
      <alignment horizontal="right" vertical="top"/>
    </xf>
    <xf numFmtId="1" fontId="22" fillId="0" borderId="5" xfId="4" applyNumberFormat="1" applyFont="1" applyFill="1" applyBorder="1" applyAlignment="1">
      <alignment horizontal="right" vertical="top"/>
    </xf>
    <xf numFmtId="0" fontId="22" fillId="0" borderId="5" xfId="4" applyFont="1" applyFill="1" applyBorder="1" applyAlignment="1">
      <alignment horizontal="right"/>
    </xf>
    <xf numFmtId="3" fontId="22" fillId="5" borderId="5" xfId="4" applyNumberFormat="1" applyFont="1" applyFill="1" applyBorder="1" applyAlignment="1">
      <alignment horizontal="right"/>
    </xf>
    <xf numFmtId="1" fontId="52" fillId="0" borderId="0" xfId="4" applyNumberFormat="1" applyFont="1" applyFill="1" applyBorder="1" applyAlignment="1">
      <alignment horizontal="right" vertical="top"/>
    </xf>
    <xf numFmtId="1" fontId="53" fillId="0" borderId="5" xfId="4" applyNumberFormat="1" applyFont="1" applyFill="1" applyBorder="1" applyAlignment="1">
      <alignment horizontal="right" vertical="top"/>
    </xf>
    <xf numFmtId="1" fontId="52" fillId="0" borderId="5" xfId="4" applyNumberFormat="1" applyFont="1" applyFill="1" applyBorder="1" applyAlignment="1">
      <alignment horizontal="right" vertical="top"/>
    </xf>
    <xf numFmtId="3" fontId="22" fillId="0" borderId="5" xfId="8" applyNumberFormat="1" applyFont="1" applyFill="1" applyBorder="1" applyAlignment="1">
      <alignment horizontal="right"/>
    </xf>
    <xf numFmtId="3" fontId="22" fillId="5" borderId="5" xfId="8" applyNumberFormat="1" applyFont="1" applyFill="1" applyBorder="1" applyAlignment="1">
      <alignment horizontal="right"/>
    </xf>
    <xf numFmtId="1" fontId="22" fillId="0" borderId="5" xfId="4" applyNumberFormat="1" applyFont="1" applyFill="1" applyBorder="1" applyAlignment="1">
      <alignment horizontal="right"/>
    </xf>
    <xf numFmtId="1" fontId="22" fillId="5" borderId="5" xfId="4" applyNumberFormat="1" applyFont="1" applyFill="1" applyBorder="1" applyAlignment="1">
      <alignment horizontal="right"/>
    </xf>
    <xf numFmtId="166" fontId="22" fillId="0" borderId="5" xfId="4" applyNumberFormat="1" applyFont="1" applyFill="1" applyBorder="1" applyAlignment="1">
      <alignment horizontal="right"/>
    </xf>
    <xf numFmtId="166" fontId="22" fillId="5" borderId="5" xfId="4" applyNumberFormat="1" applyFont="1" applyFill="1" applyBorder="1" applyAlignment="1">
      <alignment horizontal="right"/>
    </xf>
    <xf numFmtId="1" fontId="53" fillId="0" borderId="4" xfId="4" applyNumberFormat="1" applyFont="1" applyFill="1" applyBorder="1" applyAlignment="1">
      <alignment horizontal="right" vertical="top"/>
    </xf>
    <xf numFmtId="166" fontId="22" fillId="0" borderId="4" xfId="4" applyNumberFormat="1" applyFont="1" applyFill="1" applyBorder="1" applyAlignment="1">
      <alignment horizontal="right"/>
    </xf>
    <xf numFmtId="166" fontId="22" fillId="5" borderId="4" xfId="4" applyNumberFormat="1" applyFont="1" applyFill="1" applyBorder="1" applyAlignment="1">
      <alignment horizontal="right"/>
    </xf>
    <xf numFmtId="0" fontId="52" fillId="0" borderId="3" xfId="4" applyFont="1" applyFill="1" applyBorder="1" applyAlignment="1">
      <alignment horizontal="right" vertical="top"/>
    </xf>
    <xf numFmtId="3" fontId="22" fillId="3" borderId="3" xfId="8" applyNumberFormat="1" applyFont="1" applyFill="1" applyBorder="1" applyAlignment="1">
      <alignment horizontal="right"/>
    </xf>
    <xf numFmtId="3" fontId="22" fillId="3" borderId="5" xfId="4" applyNumberFormat="1" applyFont="1" applyFill="1" applyBorder="1" applyAlignment="1">
      <alignment horizontal="right"/>
    </xf>
    <xf numFmtId="3" fontId="22" fillId="3" borderId="5" xfId="8" applyNumberFormat="1" applyFont="1" applyFill="1" applyBorder="1" applyAlignment="1">
      <alignment horizontal="right"/>
    </xf>
    <xf numFmtId="1" fontId="22" fillId="3" borderId="5" xfId="4" applyNumberFormat="1" applyFont="1" applyFill="1" applyBorder="1" applyAlignment="1">
      <alignment horizontal="right"/>
    </xf>
    <xf numFmtId="166" fontId="22" fillId="3" borderId="5" xfId="4" applyNumberFormat="1" applyFont="1" applyFill="1" applyBorder="1" applyAlignment="1">
      <alignment horizontal="right"/>
    </xf>
    <xf numFmtId="1" fontId="52" fillId="0" borderId="4" xfId="4" applyNumberFormat="1" applyFont="1" applyFill="1" applyBorder="1" applyAlignment="1">
      <alignment horizontal="right" vertical="top"/>
    </xf>
    <xf numFmtId="166" fontId="22" fillId="3" borderId="4" xfId="4" applyNumberFormat="1" applyFont="1" applyFill="1" applyBorder="1" applyAlignment="1">
      <alignment horizontal="right"/>
    </xf>
    <xf numFmtId="0" fontId="22" fillId="0" borderId="0" xfId="0" applyFont="1" applyFill="1" applyAlignment="1">
      <alignment vertical="center"/>
    </xf>
    <xf numFmtId="0" fontId="16" fillId="0" borderId="0" xfId="14" applyFont="1"/>
    <xf numFmtId="166" fontId="16" fillId="0" borderId="0" xfId="14" applyNumberFormat="1" applyFont="1"/>
    <xf numFmtId="0" fontId="23" fillId="0" borderId="62" xfId="14" applyFont="1" applyBorder="1" applyAlignment="1">
      <alignment horizontal="center" vertical="center" wrapText="1"/>
    </xf>
    <xf numFmtId="0" fontId="23" fillId="0" borderId="10" xfId="14" applyFont="1" applyBorder="1" applyAlignment="1">
      <alignment horizontal="center" vertical="center" wrapText="1"/>
    </xf>
    <xf numFmtId="0" fontId="23" fillId="0" borderId="0" xfId="14" applyFont="1" applyFill="1" applyBorder="1" applyAlignment="1"/>
    <xf numFmtId="0" fontId="23" fillId="0" borderId="0" xfId="14" applyFont="1" applyFill="1" applyBorder="1" applyAlignment="1">
      <alignment horizontal="center"/>
    </xf>
    <xf numFmtId="166" fontId="23" fillId="0" borderId="0" xfId="14" applyNumberFormat="1" applyFont="1" applyFill="1" applyBorder="1" applyAlignment="1">
      <alignment horizontal="center"/>
    </xf>
    <xf numFmtId="0" fontId="46" fillId="0" borderId="0" xfId="14" applyFont="1"/>
    <xf numFmtId="166" fontId="22" fillId="0" borderId="0" xfId="14" applyNumberFormat="1" applyFont="1"/>
    <xf numFmtId="0" fontId="45" fillId="6" borderId="0" xfId="16" applyFont="1" applyFill="1" applyBorder="1" applyAlignment="1">
      <alignment horizontal="left" vertical="center"/>
    </xf>
    <xf numFmtId="0" fontId="41" fillId="6" borderId="0" xfId="16" applyFont="1" applyFill="1" applyBorder="1" applyAlignment="1">
      <alignment horizontal="left" vertical="center"/>
    </xf>
    <xf numFmtId="0" fontId="22" fillId="0" borderId="64" xfId="14" applyFont="1" applyFill="1" applyBorder="1" applyAlignment="1">
      <alignment horizontal="left" vertical="center"/>
    </xf>
    <xf numFmtId="0" fontId="22" fillId="0" borderId="66" xfId="14" applyFont="1" applyFill="1" applyBorder="1" applyAlignment="1">
      <alignment horizontal="left" vertical="center"/>
    </xf>
    <xf numFmtId="0" fontId="23" fillId="0" borderId="60" xfId="14" applyFont="1" applyFill="1" applyBorder="1" applyAlignment="1">
      <alignment horizontal="left" vertical="center"/>
    </xf>
    <xf numFmtId="0" fontId="22" fillId="0" borderId="0" xfId="14" applyFont="1" applyBorder="1"/>
    <xf numFmtId="166" fontId="23" fillId="0" borderId="62" xfId="14" applyNumberFormat="1" applyFont="1" applyFill="1" applyBorder="1" applyAlignment="1">
      <alignment horizontal="center" vertical="center"/>
    </xf>
    <xf numFmtId="166" fontId="23" fillId="0" borderId="10" xfId="14" applyNumberFormat="1" applyFont="1" applyFill="1" applyBorder="1" applyAlignment="1">
      <alignment horizontal="center" vertical="center"/>
    </xf>
    <xf numFmtId="166" fontId="23" fillId="0" borderId="7" xfId="14" applyNumberFormat="1" applyFont="1" applyFill="1" applyBorder="1" applyAlignment="1">
      <alignment horizontal="center" vertical="center"/>
    </xf>
    <xf numFmtId="166" fontId="23" fillId="0" borderId="80" xfId="14" applyNumberFormat="1" applyFont="1" applyFill="1" applyBorder="1" applyAlignment="1">
      <alignment horizontal="center" vertical="center"/>
    </xf>
    <xf numFmtId="0" fontId="23" fillId="0" borderId="60" xfId="14" applyFont="1" applyFill="1" applyBorder="1" applyAlignment="1">
      <alignment vertical="center"/>
    </xf>
    <xf numFmtId="166" fontId="22" fillId="0" borderId="11" xfId="14" applyNumberFormat="1" applyFont="1" applyFill="1" applyBorder="1" applyAlignment="1">
      <alignment horizontal="center" vertical="center"/>
    </xf>
    <xf numFmtId="166" fontId="22" fillId="0" borderId="67" xfId="14" applyNumberFormat="1" applyFont="1" applyFill="1" applyBorder="1" applyAlignment="1">
      <alignment horizontal="center" vertical="center"/>
    </xf>
    <xf numFmtId="166" fontId="22" fillId="0" borderId="6" xfId="14" applyNumberFormat="1" applyFont="1" applyFill="1" applyBorder="1" applyAlignment="1">
      <alignment horizontal="center" vertical="center"/>
    </xf>
    <xf numFmtId="0" fontId="22" fillId="0" borderId="65" xfId="14" applyFont="1" applyFill="1" applyBorder="1" applyAlignment="1">
      <alignment horizontal="left" vertical="center"/>
    </xf>
    <xf numFmtId="0" fontId="23" fillId="0" borderId="65" xfId="14" applyFont="1" applyFill="1" applyBorder="1" applyAlignment="1">
      <alignment horizontal="left" vertical="center"/>
    </xf>
    <xf numFmtId="166" fontId="22" fillId="0" borderId="79" xfId="14" applyNumberFormat="1" applyFont="1" applyFill="1" applyBorder="1" applyAlignment="1">
      <alignment horizontal="center" vertical="center"/>
    </xf>
    <xf numFmtId="166" fontId="22" fillId="0" borderId="80" xfId="14" applyNumberFormat="1" applyFont="1" applyFill="1" applyBorder="1" applyAlignment="1">
      <alignment horizontal="center" vertical="center"/>
    </xf>
    <xf numFmtId="166" fontId="22" fillId="0" borderId="7" xfId="14" applyNumberFormat="1" applyFont="1" applyFill="1" applyBorder="1" applyAlignment="1">
      <alignment horizontal="center" vertical="center"/>
    </xf>
    <xf numFmtId="0" fontId="23" fillId="4" borderId="71" xfId="14" applyFont="1" applyFill="1" applyBorder="1" applyAlignment="1">
      <alignment horizontal="center" vertical="center" wrapText="1"/>
    </xf>
    <xf numFmtId="0" fontId="23" fillId="4" borderId="10" xfId="14" applyFont="1" applyFill="1" applyBorder="1" applyAlignment="1">
      <alignment horizontal="center" vertical="center" wrapText="1"/>
    </xf>
    <xf numFmtId="0" fontId="22" fillId="4" borderId="60" xfId="14" applyFont="1" applyFill="1" applyBorder="1"/>
    <xf numFmtId="0" fontId="22" fillId="4" borderId="72" xfId="14" applyFont="1" applyFill="1" applyBorder="1" applyAlignment="1">
      <alignment horizontal="center" vertical="center"/>
    </xf>
    <xf numFmtId="0" fontId="22" fillId="4" borderId="11" xfId="14" applyFont="1" applyFill="1" applyBorder="1" applyAlignment="1">
      <alignment horizontal="center" vertical="center"/>
    </xf>
    <xf numFmtId="166" fontId="22" fillId="4" borderId="73" xfId="14" applyNumberFormat="1" applyFont="1" applyFill="1" applyBorder="1" applyAlignment="1">
      <alignment horizontal="center" vertical="center"/>
    </xf>
    <xf numFmtId="0" fontId="22" fillId="4" borderId="74" xfId="14" applyFont="1" applyFill="1" applyBorder="1" applyAlignment="1">
      <alignment horizontal="center" vertical="center"/>
    </xf>
    <xf numFmtId="0" fontId="22" fillId="4" borderId="6" xfId="14" applyFont="1" applyFill="1" applyBorder="1" applyAlignment="1">
      <alignment horizontal="center" vertical="center"/>
    </xf>
    <xf numFmtId="166" fontId="22" fillId="4" borderId="75" xfId="14" applyNumberFormat="1" applyFont="1" applyFill="1" applyBorder="1" applyAlignment="1">
      <alignment horizontal="center" vertical="center"/>
    </xf>
    <xf numFmtId="0" fontId="23" fillId="4" borderId="76" xfId="14" applyFont="1" applyFill="1" applyBorder="1" applyAlignment="1">
      <alignment horizontal="center" vertical="center"/>
    </xf>
    <xf numFmtId="0" fontId="23" fillId="4" borderId="77" xfId="14" applyFont="1" applyFill="1" applyBorder="1" applyAlignment="1">
      <alignment horizontal="center" vertical="center"/>
    </xf>
    <xf numFmtId="166" fontId="23" fillId="4" borderId="78" xfId="14" applyNumberFormat="1" applyFont="1" applyFill="1" applyBorder="1" applyAlignment="1">
      <alignment horizontal="center" vertical="center"/>
    </xf>
    <xf numFmtId="0" fontId="22" fillId="4" borderId="81" xfId="14" applyFont="1" applyFill="1" applyBorder="1" applyAlignment="1">
      <alignment horizontal="center" vertical="center"/>
    </xf>
    <xf numFmtId="0" fontId="22" fillId="4" borderId="44" xfId="14" applyFont="1" applyFill="1" applyBorder="1" applyAlignment="1">
      <alignment horizontal="center" vertical="center"/>
    </xf>
    <xf numFmtId="166" fontId="22" fillId="4" borderId="82" xfId="14" applyNumberFormat="1" applyFont="1" applyFill="1" applyBorder="1" applyAlignment="1">
      <alignment horizontal="center" vertical="center"/>
    </xf>
    <xf numFmtId="0" fontId="23" fillId="4" borderId="83" xfId="14" applyFont="1" applyFill="1" applyBorder="1" applyAlignment="1">
      <alignment horizontal="center" vertical="center"/>
    </xf>
    <xf numFmtId="0" fontId="23" fillId="4" borderId="84" xfId="14" applyFont="1" applyFill="1" applyBorder="1" applyAlignment="1">
      <alignment horizontal="center" vertical="center"/>
    </xf>
    <xf numFmtId="166" fontId="23" fillId="4" borderId="85" xfId="14" applyNumberFormat="1" applyFont="1" applyFill="1" applyBorder="1" applyAlignment="1">
      <alignment horizontal="center" vertical="center"/>
    </xf>
    <xf numFmtId="0" fontId="22" fillId="4" borderId="73" xfId="14" applyFont="1" applyFill="1" applyBorder="1" applyAlignment="1">
      <alignment horizontal="center" vertical="center"/>
    </xf>
    <xf numFmtId="0" fontId="22" fillId="4" borderId="75" xfId="14" applyFont="1" applyFill="1" applyBorder="1" applyAlignment="1">
      <alignment horizontal="center" vertical="center"/>
    </xf>
    <xf numFmtId="0" fontId="23" fillId="4" borderId="78" xfId="14" applyFont="1" applyFill="1" applyBorder="1" applyAlignment="1">
      <alignment horizontal="center" vertical="center"/>
    </xf>
    <xf numFmtId="0" fontId="22" fillId="0" borderId="0" xfId="0" applyFont="1" applyAlignment="1">
      <alignment horizontal="right" vertical="center" indent="1"/>
    </xf>
    <xf numFmtId="1" fontId="22" fillId="0" borderId="0" xfId="14" applyNumberFormat="1" applyFont="1"/>
    <xf numFmtId="0" fontId="16" fillId="0" borderId="0" xfId="14" applyFont="1" applyBorder="1"/>
    <xf numFmtId="0" fontId="24" fillId="0" borderId="0" xfId="9" applyFont="1" applyAlignment="1">
      <alignment horizontal="right" vertical="center"/>
    </xf>
    <xf numFmtId="0" fontId="24" fillId="0" borderId="0" xfId="9" applyFont="1" applyAlignment="1">
      <alignment vertical="center"/>
    </xf>
    <xf numFmtId="0" fontId="24" fillId="0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/>
    <xf numFmtId="0" fontId="24" fillId="0" borderId="0" xfId="9" applyFont="1" applyAlignment="1">
      <alignment horizontal="right"/>
    </xf>
    <xf numFmtId="0" fontId="55" fillId="0" borderId="50" xfId="14" applyFont="1" applyFill="1" applyBorder="1" applyAlignment="1">
      <alignment horizontal="center"/>
    </xf>
    <xf numFmtId="166" fontId="55" fillId="0" borderId="50" xfId="14" applyNumberFormat="1" applyFont="1" applyFill="1" applyBorder="1" applyAlignment="1">
      <alignment horizontal="center"/>
    </xf>
    <xf numFmtId="0" fontId="55" fillId="0" borderId="23" xfId="14" applyFont="1" applyFill="1" applyBorder="1" applyAlignment="1">
      <alignment horizontal="center"/>
    </xf>
    <xf numFmtId="166" fontId="55" fillId="0" borderId="23" xfId="14" applyNumberFormat="1" applyFont="1" applyFill="1" applyBorder="1" applyAlignment="1">
      <alignment horizontal="center"/>
    </xf>
    <xf numFmtId="0" fontId="55" fillId="0" borderId="24" xfId="14" applyFont="1" applyFill="1" applyBorder="1" applyAlignment="1">
      <alignment horizontal="center"/>
    </xf>
    <xf numFmtId="166" fontId="55" fillId="0" borderId="24" xfId="14" applyNumberFormat="1" applyFont="1" applyFill="1" applyBorder="1" applyAlignment="1">
      <alignment horizontal="center"/>
    </xf>
    <xf numFmtId="1" fontId="55" fillId="0" borderId="50" xfId="14" applyNumberFormat="1" applyFont="1" applyFill="1" applyBorder="1" applyAlignment="1">
      <alignment horizontal="center"/>
    </xf>
    <xf numFmtId="1" fontId="55" fillId="0" borderId="23" xfId="14" applyNumberFormat="1" applyFont="1" applyFill="1" applyBorder="1" applyAlignment="1">
      <alignment horizontal="center"/>
    </xf>
    <xf numFmtId="166" fontId="54" fillId="0" borderId="23" xfId="14" applyNumberFormat="1" applyFont="1" applyFill="1" applyBorder="1" applyAlignment="1">
      <alignment horizontal="center"/>
    </xf>
    <xf numFmtId="166" fontId="54" fillId="0" borderId="24" xfId="14" applyNumberFormat="1" applyFont="1" applyFill="1" applyBorder="1" applyAlignment="1">
      <alignment horizontal="center"/>
    </xf>
    <xf numFmtId="1" fontId="55" fillId="0" borderId="24" xfId="14" applyNumberFormat="1" applyFont="1" applyFill="1" applyBorder="1" applyAlignment="1">
      <alignment horizontal="center"/>
    </xf>
    <xf numFmtId="0" fontId="24" fillId="0" borderId="0" xfId="14" applyFont="1"/>
    <xf numFmtId="0" fontId="24" fillId="0" borderId="50" xfId="14" applyFont="1" applyFill="1" applyBorder="1" applyAlignment="1"/>
    <xf numFmtId="0" fontId="24" fillId="0" borderId="23" xfId="14" applyFont="1" applyFill="1" applyBorder="1" applyAlignment="1"/>
    <xf numFmtId="0" fontId="24" fillId="0" borderId="24" xfId="14" applyFont="1" applyFill="1" applyBorder="1" applyAlignment="1"/>
    <xf numFmtId="0" fontId="56" fillId="0" borderId="0" xfId="0" applyFont="1"/>
    <xf numFmtId="0" fontId="46" fillId="0" borderId="24" xfId="4" applyFont="1" applyBorder="1" applyAlignment="1">
      <alignment horizontal="center"/>
    </xf>
    <xf numFmtId="0" fontId="46" fillId="3" borderId="24" xfId="4" applyFont="1" applyFill="1" applyBorder="1" applyAlignment="1">
      <alignment horizontal="center"/>
    </xf>
    <xf numFmtId="0" fontId="46" fillId="0" borderId="0" xfId="4" applyFont="1" applyBorder="1" applyAlignment="1">
      <alignment horizontal="center" vertical="center"/>
    </xf>
    <xf numFmtId="0" fontId="55" fillId="0" borderId="0" xfId="9" applyFont="1" applyAlignment="1">
      <alignment horizontal="right" vertical="center" indent="1"/>
    </xf>
    <xf numFmtId="0" fontId="24" fillId="0" borderId="0" xfId="0" applyFont="1" applyBorder="1" applyAlignment="1">
      <alignment horizontal="center" vertical="center"/>
    </xf>
    <xf numFmtId="0" fontId="24" fillId="0" borderId="23" xfId="4" applyFont="1" applyBorder="1" applyAlignment="1">
      <alignment horizontal="left" vertical="center"/>
    </xf>
    <xf numFmtId="164" fontId="24" fillId="0" borderId="23" xfId="4" applyNumberFormat="1" applyFont="1" applyBorder="1" applyAlignment="1">
      <alignment horizontal="center" vertical="center"/>
    </xf>
    <xf numFmtId="0" fontId="24" fillId="0" borderId="23" xfId="4" applyFont="1" applyBorder="1" applyAlignment="1">
      <alignment horizontal="center" vertical="center"/>
    </xf>
    <xf numFmtId="3" fontId="24" fillId="0" borderId="23" xfId="4" applyNumberFormat="1" applyFont="1" applyBorder="1" applyAlignment="1">
      <alignment horizontal="center" vertical="center"/>
    </xf>
    <xf numFmtId="0" fontId="55" fillId="0" borderId="0" xfId="9" applyFont="1" applyAlignment="1">
      <alignment horizontal="right" indent="1"/>
    </xf>
    <xf numFmtId="0" fontId="24" fillId="0" borderId="24" xfId="4" applyFont="1" applyBorder="1" applyAlignment="1">
      <alignment horizontal="left" vertical="center"/>
    </xf>
    <xf numFmtId="164" fontId="24" fillId="0" borderId="24" xfId="4" applyNumberFormat="1" applyFont="1" applyBorder="1" applyAlignment="1">
      <alignment horizontal="center" vertical="center"/>
    </xf>
    <xf numFmtId="3" fontId="24" fillId="0" borderId="24" xfId="4" applyNumberFormat="1" applyFont="1" applyBorder="1" applyAlignment="1">
      <alignment horizontal="center" vertical="center"/>
    </xf>
    <xf numFmtId="0" fontId="52" fillId="0" borderId="91" xfId="4" applyFont="1" applyFill="1" applyBorder="1" applyAlignment="1">
      <alignment horizontal="right" vertical="top"/>
    </xf>
    <xf numFmtId="0" fontId="52" fillId="0" borderId="59" xfId="4" applyFont="1" applyFill="1" applyBorder="1" applyAlignment="1">
      <alignment horizontal="right" vertical="top"/>
    </xf>
    <xf numFmtId="3" fontId="22" fillId="0" borderId="91" xfId="8" applyNumberFormat="1" applyFont="1" applyFill="1" applyBorder="1" applyAlignment="1">
      <alignment horizontal="right"/>
    </xf>
    <xf numFmtId="3" fontId="22" fillId="0" borderId="91" xfId="4" applyNumberFormat="1" applyFont="1" applyFill="1" applyBorder="1" applyAlignment="1">
      <alignment horizontal="right"/>
    </xf>
    <xf numFmtId="3" fontId="22" fillId="3" borderId="92" xfId="8" applyNumberFormat="1" applyFont="1" applyFill="1" applyBorder="1" applyAlignment="1">
      <alignment horizontal="right"/>
    </xf>
    <xf numFmtId="3" fontId="22" fillId="3" borderId="94" xfId="4" applyNumberFormat="1" applyFont="1" applyFill="1" applyBorder="1" applyAlignment="1">
      <alignment horizontal="right"/>
    </xf>
    <xf numFmtId="3" fontId="22" fillId="3" borderId="94" xfId="8" applyNumberFormat="1" applyFont="1" applyFill="1" applyBorder="1" applyAlignment="1">
      <alignment horizontal="right"/>
    </xf>
    <xf numFmtId="1" fontId="22" fillId="3" borderId="94" xfId="4" applyNumberFormat="1" applyFont="1" applyFill="1" applyBorder="1" applyAlignment="1">
      <alignment horizontal="right"/>
    </xf>
    <xf numFmtId="166" fontId="22" fillId="3" borderId="94" xfId="4" applyNumberFormat="1" applyFont="1" applyFill="1" applyBorder="1" applyAlignment="1">
      <alignment horizontal="right"/>
    </xf>
    <xf numFmtId="1" fontId="52" fillId="0" borderId="96" xfId="4" applyNumberFormat="1" applyFont="1" applyFill="1" applyBorder="1" applyAlignment="1">
      <alignment horizontal="right" vertical="top"/>
    </xf>
    <xf numFmtId="1" fontId="52" fillId="0" borderId="63" xfId="4" applyNumberFormat="1" applyFont="1" applyFill="1" applyBorder="1" applyAlignment="1">
      <alignment horizontal="right" vertical="top"/>
    </xf>
    <xf numFmtId="166" fontId="22" fillId="0" borderId="96" xfId="4" applyNumberFormat="1" applyFont="1" applyFill="1" applyBorder="1" applyAlignment="1">
      <alignment horizontal="right"/>
    </xf>
    <xf numFmtId="166" fontId="22" fillId="3" borderId="97" xfId="4" applyNumberFormat="1" applyFont="1" applyFill="1" applyBorder="1" applyAlignment="1">
      <alignment horizontal="right"/>
    </xf>
    <xf numFmtId="0" fontId="16" fillId="0" borderId="19" xfId="17" applyFont="1" applyBorder="1" applyAlignment="1">
      <alignment horizontal="left" vertical="center" indent="1"/>
    </xf>
    <xf numFmtId="0" fontId="29" fillId="0" borderId="0" xfId="4" applyFont="1" applyBorder="1" applyAlignment="1">
      <alignment horizontal="center" vertical="center"/>
    </xf>
    <xf numFmtId="0" fontId="23" fillId="0" borderId="0" xfId="4" applyFont="1" applyBorder="1" applyAlignment="1">
      <alignment horizontal="center" vertical="center"/>
    </xf>
    <xf numFmtId="0" fontId="29" fillId="0" borderId="32" xfId="9" applyFont="1" applyBorder="1" applyAlignment="1">
      <alignment horizontal="center" vertical="center"/>
    </xf>
    <xf numFmtId="0" fontId="29" fillId="0" borderId="98" xfId="9" applyFont="1" applyBorder="1" applyAlignment="1">
      <alignment horizontal="center" vertical="center"/>
    </xf>
    <xf numFmtId="0" fontId="29" fillId="0" borderId="99" xfId="9" applyFont="1" applyBorder="1" applyAlignment="1">
      <alignment horizontal="center" vertical="center"/>
    </xf>
    <xf numFmtId="0" fontId="28" fillId="0" borderId="100" xfId="9" applyFont="1" applyBorder="1" applyAlignment="1">
      <alignment horizontal="center" vertical="center"/>
    </xf>
    <xf numFmtId="0" fontId="28" fillId="0" borderId="24" xfId="9" applyFont="1" applyBorder="1" applyAlignment="1">
      <alignment horizontal="center" vertical="center"/>
    </xf>
    <xf numFmtId="0" fontId="28" fillId="0" borderId="101" xfId="9" applyFont="1" applyBorder="1" applyAlignment="1">
      <alignment horizontal="center" vertical="center"/>
    </xf>
    <xf numFmtId="0" fontId="57" fillId="0" borderId="0" xfId="9" applyFont="1" applyAlignment="1">
      <alignment horizontal="right" vertical="center"/>
    </xf>
    <xf numFmtId="0" fontId="57" fillId="0" borderId="0" xfId="4" applyFont="1" applyFill="1" applyBorder="1" applyAlignment="1">
      <alignment horizontal="left" vertical="center"/>
    </xf>
    <xf numFmtId="0" fontId="58" fillId="0" borderId="0" xfId="4" applyFont="1" applyFill="1" applyBorder="1" applyAlignment="1">
      <alignment horizontal="left" vertical="center"/>
    </xf>
    <xf numFmtId="0" fontId="58" fillId="0" borderId="0" xfId="4" applyFont="1" applyFill="1" applyBorder="1" applyAlignment="1">
      <alignment vertical="center"/>
    </xf>
    <xf numFmtId="0" fontId="57" fillId="0" borderId="0" xfId="4" applyFont="1" applyFill="1" applyBorder="1" applyAlignment="1">
      <alignment vertical="center"/>
    </xf>
    <xf numFmtId="0" fontId="57" fillId="0" borderId="0" xfId="9" applyFont="1" applyAlignment="1">
      <alignment vertical="center"/>
    </xf>
    <xf numFmtId="0" fontId="57" fillId="0" borderId="0" xfId="0" applyFont="1" applyAlignment="1">
      <alignment vertical="center"/>
    </xf>
    <xf numFmtId="0" fontId="46" fillId="0" borderId="23" xfId="4" applyFont="1" applyBorder="1" applyAlignment="1">
      <alignment horizontal="center" vertical="center"/>
    </xf>
    <xf numFmtId="166" fontId="0" fillId="0" borderId="0" xfId="0" applyNumberFormat="1"/>
    <xf numFmtId="164" fontId="0" fillId="0" borderId="0" xfId="0" applyNumberFormat="1"/>
    <xf numFmtId="0" fontId="29" fillId="0" borderId="0" xfId="0" applyFont="1"/>
    <xf numFmtId="0" fontId="28" fillId="0" borderId="14" xfId="4" applyFont="1" applyFill="1" applyBorder="1" applyAlignment="1">
      <alignment horizontal="left" vertical="center"/>
    </xf>
    <xf numFmtId="3" fontId="28" fillId="0" borderId="15" xfId="4" applyNumberFormat="1" applyFont="1" applyFill="1" applyBorder="1" applyAlignment="1">
      <alignment horizontal="center" vertical="center"/>
    </xf>
    <xf numFmtId="3" fontId="28" fillId="0" borderId="16" xfId="4" applyNumberFormat="1" applyFont="1" applyFill="1" applyBorder="1" applyAlignment="1">
      <alignment horizontal="center" vertical="center"/>
    </xf>
    <xf numFmtId="3" fontId="28" fillId="0" borderId="17" xfId="4" applyNumberFormat="1" applyFont="1" applyFill="1" applyBorder="1" applyAlignment="1">
      <alignment horizontal="center" vertical="center"/>
    </xf>
    <xf numFmtId="166" fontId="16" fillId="0" borderId="0" xfId="9" applyNumberFormat="1" applyFont="1"/>
    <xf numFmtId="3" fontId="0" fillId="0" borderId="0" xfId="0" applyNumberFormat="1"/>
    <xf numFmtId="1" fontId="0" fillId="0" borderId="0" xfId="0" applyNumberFormat="1"/>
    <xf numFmtId="0" fontId="29" fillId="0" borderId="0" xfId="4" applyFont="1" applyAlignment="1">
      <alignment horizontal="center"/>
    </xf>
    <xf numFmtId="0" fontId="23" fillId="0" borderId="0" xfId="4" applyFont="1" applyAlignment="1">
      <alignment horizontal="center"/>
    </xf>
    <xf numFmtId="0" fontId="46" fillId="0" borderId="87" xfId="14" applyFont="1" applyBorder="1" applyAlignment="1">
      <alignment horizontal="center" vertical="center" wrapText="1"/>
    </xf>
    <xf numFmtId="0" fontId="32" fillId="0" borderId="0" xfId="12" applyFont="1" applyAlignment="1">
      <alignment vertical="center"/>
    </xf>
    <xf numFmtId="0" fontId="32" fillId="0" borderId="0" xfId="12" applyFont="1" applyAlignment="1">
      <alignment horizontal="left" vertical="center"/>
    </xf>
    <xf numFmtId="3" fontId="48" fillId="0" borderId="31" xfId="11" applyNumberFormat="1" applyFont="1" applyBorder="1" applyAlignment="1">
      <alignment horizontal="center"/>
    </xf>
    <xf numFmtId="164" fontId="48" fillId="0" borderId="30" xfId="11" applyNumberFormat="1" applyFont="1" applyBorder="1" applyAlignment="1">
      <alignment horizontal="center"/>
    </xf>
    <xf numFmtId="1" fontId="22" fillId="0" borderId="0" xfId="0" applyNumberFormat="1" applyFont="1"/>
    <xf numFmtId="3" fontId="22" fillId="4" borderId="56" xfId="7" applyNumberFormat="1" applyFont="1" applyFill="1" applyBorder="1" applyAlignment="1">
      <alignment horizontal="center" vertical="center"/>
    </xf>
    <xf numFmtId="3" fontId="22" fillId="4" borderId="0" xfId="7" applyNumberFormat="1" applyFont="1" applyFill="1" applyBorder="1" applyAlignment="1">
      <alignment horizontal="center" vertical="center"/>
    </xf>
    <xf numFmtId="3" fontId="22" fillId="4" borderId="54" xfId="7" applyNumberFormat="1" applyFont="1" applyFill="1" applyBorder="1" applyAlignment="1">
      <alignment horizontal="center" vertical="center"/>
    </xf>
    <xf numFmtId="3" fontId="22" fillId="4" borderId="20" xfId="7" applyNumberFormat="1" applyFont="1" applyFill="1" applyBorder="1" applyAlignment="1">
      <alignment horizontal="center" vertical="center"/>
    </xf>
    <xf numFmtId="166" fontId="22" fillId="0" borderId="57" xfId="7" applyNumberFormat="1" applyFont="1" applyFill="1" applyBorder="1" applyAlignment="1">
      <alignment horizontal="center" vertical="center"/>
    </xf>
    <xf numFmtId="166" fontId="22" fillId="0" borderId="55" xfId="7" applyNumberFormat="1" applyFont="1" applyFill="1" applyBorder="1" applyAlignment="1">
      <alignment horizontal="center" vertical="center"/>
    </xf>
    <xf numFmtId="164" fontId="22" fillId="4" borderId="56" xfId="7" applyNumberFormat="1" applyFont="1" applyFill="1" applyBorder="1" applyAlignment="1">
      <alignment horizontal="center" vertical="center"/>
    </xf>
    <xf numFmtId="164" fontId="22" fillId="4" borderId="0" xfId="7" applyNumberFormat="1" applyFont="1" applyFill="1" applyBorder="1" applyAlignment="1">
      <alignment horizontal="center" vertical="center"/>
    </xf>
    <xf numFmtId="164" fontId="22" fillId="4" borderId="54" xfId="7" applyNumberFormat="1" applyFont="1" applyFill="1" applyBorder="1" applyAlignment="1">
      <alignment horizontal="center" vertical="center"/>
    </xf>
    <xf numFmtId="164" fontId="22" fillId="4" borderId="20" xfId="7" applyNumberFormat="1" applyFont="1" applyFill="1" applyBorder="1" applyAlignment="1">
      <alignment horizontal="center" vertical="center"/>
    </xf>
    <xf numFmtId="166" fontId="22" fillId="4" borderId="56" xfId="7" applyNumberFormat="1" applyFont="1" applyFill="1" applyBorder="1" applyAlignment="1">
      <alignment horizontal="center" vertical="center"/>
    </xf>
    <xf numFmtId="166" fontId="22" fillId="4" borderId="0" xfId="7" applyNumberFormat="1" applyFont="1" applyFill="1" applyBorder="1" applyAlignment="1">
      <alignment horizontal="center" vertical="center"/>
    </xf>
    <xf numFmtId="166" fontId="22" fillId="4" borderId="54" xfId="7" applyNumberFormat="1" applyFont="1" applyFill="1" applyBorder="1" applyAlignment="1">
      <alignment horizontal="center" vertical="center"/>
    </xf>
    <xf numFmtId="166" fontId="22" fillId="4" borderId="20" xfId="7" applyNumberFormat="1" applyFont="1" applyFill="1" applyBorder="1" applyAlignment="1">
      <alignment horizontal="center" vertical="center"/>
    </xf>
    <xf numFmtId="0" fontId="29" fillId="0" borderId="0" xfId="4" applyFont="1" applyBorder="1" applyAlignment="1">
      <alignment horizontal="center" vertical="center"/>
    </xf>
    <xf numFmtId="0" fontId="29" fillId="0" borderId="0" xfId="4" applyFont="1" applyAlignment="1">
      <alignment horizontal="center"/>
    </xf>
    <xf numFmtId="0" fontId="23" fillId="0" borderId="0" xfId="4" applyFont="1" applyBorder="1" applyAlignment="1">
      <alignment horizontal="center" vertical="center"/>
    </xf>
    <xf numFmtId="0" fontId="23" fillId="0" borderId="0" xfId="4" applyFont="1" applyAlignment="1">
      <alignment horizontal="center"/>
    </xf>
    <xf numFmtId="0" fontId="15" fillId="0" borderId="0" xfId="4" applyFont="1" applyAlignment="1">
      <alignment horizontal="center"/>
    </xf>
    <xf numFmtId="0" fontId="23" fillId="0" borderId="0" xfId="4" applyFont="1" applyBorder="1" applyAlignment="1">
      <alignment horizontal="center" vertical="center"/>
    </xf>
    <xf numFmtId="0" fontId="23" fillId="0" borderId="0" xfId="4" applyFont="1" applyAlignment="1">
      <alignment horizontal="center"/>
    </xf>
    <xf numFmtId="164" fontId="28" fillId="0" borderId="31" xfId="9" applyNumberFormat="1" applyFont="1" applyBorder="1" applyAlignment="1">
      <alignment horizontal="center"/>
    </xf>
    <xf numFmtId="0" fontId="59" fillId="0" borderId="10" xfId="20" applyFont="1" applyBorder="1" applyAlignment="1">
      <alignment vertical="center" wrapText="1"/>
    </xf>
    <xf numFmtId="0" fontId="60" fillId="0" borderId="10" xfId="20" applyFont="1" applyBorder="1" applyAlignment="1">
      <alignment vertical="center" wrapText="1"/>
    </xf>
    <xf numFmtId="0" fontId="60" fillId="8" borderId="10" xfId="20" applyFont="1" applyFill="1" applyBorder="1" applyAlignment="1">
      <alignment vertical="center" wrapText="1"/>
    </xf>
    <xf numFmtId="166" fontId="60" fillId="0" borderId="10" xfId="20" applyNumberFormat="1" applyFont="1" applyBorder="1" applyAlignment="1">
      <alignment vertical="center" wrapText="1"/>
    </xf>
    <xf numFmtId="166" fontId="60" fillId="8" borderId="10" xfId="20" applyNumberFormat="1" applyFont="1" applyFill="1" applyBorder="1" applyAlignment="1">
      <alignment vertical="center" wrapText="1"/>
    </xf>
    <xf numFmtId="3" fontId="22" fillId="9" borderId="0" xfId="4" applyNumberFormat="1" applyFont="1" applyFill="1" applyBorder="1" applyAlignment="1">
      <alignment horizontal="center" vertical="center"/>
    </xf>
    <xf numFmtId="164" fontId="22" fillId="9" borderId="0" xfId="4" applyNumberFormat="1" applyFont="1" applyFill="1" applyBorder="1" applyAlignment="1">
      <alignment horizontal="center" vertical="center"/>
    </xf>
    <xf numFmtId="0" fontId="22" fillId="9" borderId="0" xfId="4" applyFont="1" applyFill="1" applyBorder="1" applyAlignment="1">
      <alignment horizontal="left" vertical="center"/>
    </xf>
    <xf numFmtId="4" fontId="22" fillId="9" borderId="0" xfId="4" applyNumberFormat="1" applyFont="1" applyFill="1" applyBorder="1" applyAlignment="1">
      <alignment horizontal="center" vertical="center"/>
    </xf>
    <xf numFmtId="4" fontId="22" fillId="10" borderId="0" xfId="4" applyNumberFormat="1" applyFont="1" applyFill="1" applyBorder="1" applyAlignment="1">
      <alignment horizontal="center" vertical="center"/>
    </xf>
    <xf numFmtId="0" fontId="59" fillId="0" borderId="10" xfId="20" applyFont="1" applyBorder="1" applyAlignment="1">
      <alignment horizontal="center" vertical="center" wrapText="1"/>
    </xf>
    <xf numFmtId="0" fontId="23" fillId="0" borderId="0" xfId="4" applyFont="1" applyBorder="1" applyAlignment="1">
      <alignment horizontal="center" vertical="center" wrapText="1"/>
    </xf>
    <xf numFmtId="0" fontId="22" fillId="0" borderId="0" xfId="4" applyFont="1" applyAlignment="1">
      <alignment horizontal="center" vertical="center"/>
    </xf>
    <xf numFmtId="3" fontId="28" fillId="9" borderId="0" xfId="4" applyNumberFormat="1" applyFont="1" applyFill="1" applyBorder="1" applyAlignment="1">
      <alignment horizontal="center" vertical="center"/>
    </xf>
    <xf numFmtId="0" fontId="22" fillId="9" borderId="0" xfId="4" applyFont="1" applyFill="1" applyAlignment="1">
      <alignment horizontal="center" vertical="center"/>
    </xf>
    <xf numFmtId="0" fontId="28" fillId="7" borderId="0" xfId="0" applyFont="1" applyFill="1"/>
    <xf numFmtId="0" fontId="61" fillId="0" borderId="0" xfId="20" applyFont="1" applyAlignment="1">
      <alignment horizontal="center"/>
    </xf>
    <xf numFmtId="0" fontId="46" fillId="0" borderId="87" xfId="14" applyFont="1" applyBorder="1" applyAlignment="1">
      <alignment horizontal="center" vertical="center" wrapText="1"/>
    </xf>
    <xf numFmtId="0" fontId="62" fillId="0" borderId="21" xfId="18" applyNumberFormat="1" applyFont="1" applyBorder="1" applyAlignment="1">
      <alignment horizontal="left" vertical="center"/>
    </xf>
    <xf numFmtId="0" fontId="47" fillId="0" borderId="32" xfId="12" applyFont="1" applyBorder="1" applyAlignment="1">
      <alignment horizontal="center" vertical="center"/>
    </xf>
    <xf numFmtId="0" fontId="47" fillId="0" borderId="33" xfId="12" applyFont="1" applyBorder="1" applyAlignment="1">
      <alignment horizontal="center" vertical="center"/>
    </xf>
    <xf numFmtId="0" fontId="47" fillId="0" borderId="25" xfId="12" applyFont="1" applyBorder="1" applyAlignment="1">
      <alignment horizontal="center" vertical="center"/>
    </xf>
    <xf numFmtId="0" fontId="47" fillId="0" borderId="26" xfId="12" applyFont="1" applyBorder="1" applyAlignment="1">
      <alignment horizontal="center" vertical="center"/>
    </xf>
    <xf numFmtId="0" fontId="20" fillId="0" borderId="39" xfId="9" applyFont="1" applyBorder="1" applyAlignment="1">
      <alignment horizontal="center" vertical="center"/>
    </xf>
    <xf numFmtId="0" fontId="20" fillId="0" borderId="41" xfId="9" applyFont="1" applyBorder="1" applyAlignment="1">
      <alignment horizontal="center" vertical="center"/>
    </xf>
    <xf numFmtId="0" fontId="20" fillId="0" borderId="43" xfId="9" applyFont="1" applyBorder="1" applyAlignment="1">
      <alignment horizontal="center" vertical="center"/>
    </xf>
    <xf numFmtId="0" fontId="20" fillId="0" borderId="39" xfId="9" applyFont="1" applyBorder="1" applyAlignment="1">
      <alignment horizontal="center" vertical="center" wrapText="1"/>
    </xf>
    <xf numFmtId="0" fontId="20" fillId="0" borderId="41" xfId="9" applyFont="1" applyBorder="1" applyAlignment="1">
      <alignment horizontal="center" vertical="center" wrapText="1"/>
    </xf>
    <xf numFmtId="0" fontId="20" fillId="0" borderId="43" xfId="9" applyFont="1" applyBorder="1" applyAlignment="1">
      <alignment horizontal="center" vertical="center" wrapText="1"/>
    </xf>
    <xf numFmtId="0" fontId="20" fillId="0" borderId="46" xfId="9" applyFont="1" applyBorder="1" applyAlignment="1">
      <alignment horizontal="center" vertical="center"/>
    </xf>
    <xf numFmtId="0" fontId="29" fillId="0" borderId="0" xfId="4" applyFont="1" applyBorder="1" applyAlignment="1">
      <alignment horizontal="center" vertical="center"/>
    </xf>
    <xf numFmtId="0" fontId="29" fillId="0" borderId="12" xfId="4" applyFont="1" applyBorder="1" applyAlignment="1">
      <alignment horizontal="center" vertical="center"/>
    </xf>
    <xf numFmtId="0" fontId="29" fillId="0" borderId="0" xfId="4" applyFont="1" applyAlignment="1">
      <alignment horizontal="center"/>
    </xf>
    <xf numFmtId="0" fontId="23" fillId="0" borderId="0" xfId="4" applyFont="1" applyBorder="1" applyAlignment="1">
      <alignment horizontal="center" vertical="center"/>
    </xf>
    <xf numFmtId="0" fontId="23" fillId="0" borderId="12" xfId="4" applyFont="1" applyBorder="1" applyAlignment="1">
      <alignment horizontal="center" vertical="center"/>
    </xf>
    <xf numFmtId="0" fontId="23" fillId="0" borderId="0" xfId="4" applyFont="1" applyAlignment="1">
      <alignment horizontal="center"/>
    </xf>
    <xf numFmtId="0" fontId="23" fillId="0" borderId="0" xfId="4" applyFont="1" applyFill="1" applyBorder="1" applyAlignment="1">
      <alignment horizontal="left" vertical="top" wrapText="1"/>
    </xf>
    <xf numFmtId="0" fontId="23" fillId="0" borderId="8" xfId="4" applyFont="1" applyBorder="1" applyAlignment="1">
      <alignment horizontal="center" vertical="center"/>
    </xf>
    <xf numFmtId="0" fontId="15" fillId="0" borderId="0" xfId="4" applyFont="1" applyAlignment="1">
      <alignment horizontal="center"/>
    </xf>
    <xf numFmtId="0" fontId="23" fillId="0" borderId="2" xfId="4" applyFont="1" applyBorder="1" applyAlignment="1">
      <alignment horizontal="center" vertical="center"/>
    </xf>
    <xf numFmtId="0" fontId="22" fillId="0" borderId="3" xfId="4" applyFont="1" applyFill="1" applyBorder="1" applyAlignment="1">
      <alignment horizontal="center" vertical="center" wrapText="1"/>
    </xf>
    <xf numFmtId="0" fontId="22" fillId="0" borderId="5" xfId="0" applyFont="1" applyBorder="1"/>
    <xf numFmtId="0" fontId="22" fillId="0" borderId="9" xfId="0" applyFont="1" applyBorder="1"/>
    <xf numFmtId="0" fontId="22" fillId="0" borderId="90" xfId="4" applyFont="1" applyFill="1" applyBorder="1" applyAlignment="1">
      <alignment horizontal="center" vertical="center" wrapText="1"/>
    </xf>
    <xf numFmtId="0" fontId="22" fillId="0" borderId="93" xfId="0" applyFont="1" applyBorder="1"/>
    <xf numFmtId="0" fontId="22" fillId="0" borderId="95" xfId="0" applyFont="1" applyBorder="1"/>
    <xf numFmtId="0" fontId="22" fillId="0" borderId="5" xfId="0" applyFont="1" applyFill="1" applyBorder="1"/>
    <xf numFmtId="0" fontId="22" fillId="0" borderId="9" xfId="0" applyFont="1" applyFill="1" applyBorder="1"/>
    <xf numFmtId="0" fontId="23" fillId="0" borderId="51" xfId="4" applyFont="1" applyBorder="1" applyAlignment="1">
      <alignment horizontal="center" vertical="center"/>
    </xf>
    <xf numFmtId="0" fontId="23" fillId="0" borderId="52" xfId="4" applyFont="1" applyBorder="1" applyAlignment="1">
      <alignment horizontal="center" vertical="center"/>
    </xf>
    <xf numFmtId="0" fontId="23" fillId="0" borderId="53" xfId="4" applyFont="1" applyBorder="1" applyAlignment="1">
      <alignment horizontal="center" vertical="center"/>
    </xf>
    <xf numFmtId="0" fontId="23" fillId="0" borderId="50" xfId="4" applyFont="1" applyFill="1" applyBorder="1" applyAlignment="1">
      <alignment horizontal="center" vertical="center" wrapText="1"/>
    </xf>
    <xf numFmtId="0" fontId="23" fillId="0" borderId="24" xfId="4" applyFont="1" applyFill="1" applyBorder="1" applyAlignment="1">
      <alignment horizontal="center" vertical="center" wrapText="1"/>
    </xf>
    <xf numFmtId="0" fontId="46" fillId="0" borderId="50" xfId="4" applyFont="1" applyBorder="1" applyAlignment="1">
      <alignment horizontal="center" vertical="center"/>
    </xf>
    <xf numFmtId="0" fontId="46" fillId="0" borderId="24" xfId="4" applyFont="1" applyBorder="1" applyAlignment="1">
      <alignment horizontal="center" vertical="center"/>
    </xf>
    <xf numFmtId="0" fontId="24" fillId="0" borderId="24" xfId="4" applyFont="1" applyBorder="1" applyAlignment="1">
      <alignment horizontal="center" vertical="center"/>
    </xf>
    <xf numFmtId="0" fontId="46" fillId="0" borderId="50" xfId="4" applyFont="1" applyBorder="1" applyAlignment="1">
      <alignment horizontal="center"/>
    </xf>
    <xf numFmtId="0" fontId="23" fillId="0" borderId="11" xfId="14" applyFont="1" applyBorder="1" applyAlignment="1">
      <alignment horizontal="center" vertical="center" wrapText="1"/>
    </xf>
    <xf numFmtId="0" fontId="23" fillId="0" borderId="7" xfId="14" applyFont="1" applyBorder="1" applyAlignment="1">
      <alignment horizontal="center" vertical="center" wrapText="1"/>
    </xf>
    <xf numFmtId="0" fontId="23" fillId="4" borderId="68" xfId="14" applyFont="1" applyFill="1" applyBorder="1" applyAlignment="1">
      <alignment horizontal="center" vertical="center" wrapText="1"/>
    </xf>
    <xf numFmtId="0" fontId="23" fillId="4" borderId="69" xfId="14" applyFont="1" applyFill="1" applyBorder="1" applyAlignment="1">
      <alignment horizontal="center" vertical="center" wrapText="1"/>
    </xf>
    <xf numFmtId="0" fontId="23" fillId="4" borderId="70" xfId="14" applyFont="1" applyFill="1" applyBorder="1" applyAlignment="1">
      <alignment horizontal="center" vertical="center" wrapText="1"/>
    </xf>
    <xf numFmtId="0" fontId="23" fillId="0" borderId="61" xfId="14" applyFont="1" applyBorder="1" applyAlignment="1">
      <alignment horizontal="left" vertical="center" wrapText="1" indent="1"/>
    </xf>
    <xf numFmtId="0" fontId="23" fillId="0" borderId="62" xfId="14" applyFont="1" applyBorder="1" applyAlignment="1">
      <alignment horizontal="left" vertical="center" wrapText="1" indent="1"/>
    </xf>
    <xf numFmtId="0" fontId="23" fillId="0" borderId="64" xfId="14" applyFont="1" applyBorder="1" applyAlignment="1">
      <alignment horizontal="center" vertical="center" wrapText="1"/>
    </xf>
    <xf numFmtId="0" fontId="23" fillId="0" borderId="65" xfId="14" applyFont="1" applyBorder="1" applyAlignment="1">
      <alignment horizontal="center" vertical="center" wrapText="1"/>
    </xf>
    <xf numFmtId="0" fontId="46" fillId="0" borderId="58" xfId="14" applyFont="1" applyBorder="1" applyAlignment="1">
      <alignment horizontal="center" vertical="center" wrapText="1"/>
    </xf>
    <xf numFmtId="0" fontId="46" fillId="0" borderId="21" xfId="14" applyFont="1" applyBorder="1" applyAlignment="1">
      <alignment horizontal="center" vertical="center" wrapText="1"/>
    </xf>
    <xf numFmtId="0" fontId="46" fillId="0" borderId="89" xfId="14" applyFont="1" applyBorder="1" applyAlignment="1">
      <alignment horizontal="center" vertical="center" wrapText="1"/>
    </xf>
    <xf numFmtId="0" fontId="46" fillId="0" borderId="86" xfId="14" applyFont="1" applyBorder="1" applyAlignment="1">
      <alignment horizontal="center" vertical="center" wrapText="1"/>
    </xf>
    <xf numFmtId="0" fontId="46" fillId="0" borderId="87" xfId="14" applyFont="1" applyBorder="1" applyAlignment="1">
      <alignment horizontal="center" vertical="center" wrapText="1"/>
    </xf>
    <xf numFmtId="0" fontId="46" fillId="0" borderId="88" xfId="14" applyFont="1" applyBorder="1" applyAlignment="1">
      <alignment horizontal="center" vertical="center" wrapText="1"/>
    </xf>
    <xf numFmtId="0" fontId="23" fillId="0" borderId="0" xfId="4" applyFont="1" applyAlignment="1">
      <alignment horizontal="left" vertical="center"/>
    </xf>
    <xf numFmtId="0" fontId="23" fillId="0" borderId="0" xfId="4" applyFont="1" applyAlignment="1">
      <alignment horizontal="center" vertical="center" wrapText="1"/>
    </xf>
    <xf numFmtId="0" fontId="23" fillId="0" borderId="102" xfId="4" applyFont="1" applyBorder="1" applyAlignment="1">
      <alignment horizontal="center" vertical="center" wrapText="1"/>
    </xf>
  </cellXfs>
  <cellStyles count="21">
    <cellStyle name="Cabeçalho 2" xfId="11" builtinId="17"/>
    <cellStyle name="Euro" xfId="1"/>
    <cellStyle name="HeaderLabel" xfId="2"/>
    <cellStyle name="HeaderText" xfId="3"/>
    <cellStyle name="Hiperligação" xfId="18" builtinId="8"/>
    <cellStyle name="Normal" xfId="0" builtinId="0"/>
    <cellStyle name="Normal 10" xfId="19"/>
    <cellStyle name="Normal 11" xfId="20"/>
    <cellStyle name="Normal 2" xfId="4"/>
    <cellStyle name="Normal 3" xfId="5"/>
    <cellStyle name="Normal 3 2" xfId="16"/>
    <cellStyle name="Normal 3 3" xfId="17"/>
    <cellStyle name="Normal 4" xfId="6"/>
    <cellStyle name="Normal 4 2" xfId="15"/>
    <cellStyle name="Normal 5" xfId="9"/>
    <cellStyle name="Normal 6" xfId="10"/>
    <cellStyle name="Normal 7" xfId="12"/>
    <cellStyle name="Normal 8" xfId="13"/>
    <cellStyle name="Normal 9" xfId="14"/>
    <cellStyle name="Normal_GIN FichaE Prev alunos curso IPP v02 2004Set21" xfId="7"/>
    <cellStyle name="Percentagem 2" xfId="8"/>
  </cellStyles>
  <dxfs count="0"/>
  <tableStyles count="0" defaultTableStyle="TableStyleMedium9" defaultPivotStyle="PivotStyleLight16"/>
  <colors>
    <mruColors>
      <color rgb="FFC94D24"/>
      <color rgb="FFDC4E34"/>
      <color rgb="FFE0BE30"/>
      <color rgb="FFDF8031"/>
      <color rgb="FFDC3034"/>
      <color rgb="FFDC3A34"/>
      <color rgb="FFDC4E2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theme" Target="theme/theme1.xml"/><Relationship Id="rId24" Type="http://schemas.openxmlformats.org/officeDocument/2006/relationships/styles" Target="styles.xml"/><Relationship Id="rId25" Type="http://schemas.openxmlformats.org/officeDocument/2006/relationships/sharedStrings" Target="sharedStrings.xml"/><Relationship Id="rId26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A16"/>
  <sheetViews>
    <sheetView workbookViewId="0"/>
  </sheetViews>
  <sheetFormatPr baseColWidth="10" defaultRowHeight="16" x14ac:dyDescent="0.15"/>
  <sheetData>
    <row r="10" ht="13" x14ac:dyDescent="0.15"/>
    <row r="11" ht="13" x14ac:dyDescent="0.15"/>
    <row r="12" ht="13" x14ac:dyDescent="0.15"/>
    <row r="13" ht="13" x14ac:dyDescent="0.15"/>
    <row r="14" ht="13" x14ac:dyDescent="0.15"/>
    <row r="15" ht="13" x14ac:dyDescent="0.15"/>
    <row r="16" ht="13" x14ac:dyDescent="0.15"/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"/>
  <sheetViews>
    <sheetView workbookViewId="0"/>
  </sheetViews>
  <sheetFormatPr baseColWidth="10" defaultRowHeight="16" x14ac:dyDescent="0.15"/>
  <sheetData>
    <row r="1" spans="1:27" ht="15" x14ac:dyDescent="0.2">
      <c r="A1" s="22"/>
      <c r="B1" s="23"/>
      <c r="C1" s="23"/>
      <c r="D1" s="23"/>
    </row>
    <row r="2" spans="1:27" ht="19" x14ac:dyDescent="0.15">
      <c r="A2" s="36" t="s">
        <v>283</v>
      </c>
      <c r="B2" s="29" t="s">
        <v>307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7" ht="15" x14ac:dyDescent="0.2">
      <c r="A3" s="20"/>
      <c r="B3" s="5"/>
      <c r="C3" s="53"/>
      <c r="D3" s="461"/>
      <c r="E3" s="461"/>
      <c r="F3" s="461"/>
      <c r="G3" s="54"/>
      <c r="H3" s="461"/>
      <c r="I3" s="461"/>
      <c r="J3" s="461"/>
      <c r="K3" s="461"/>
    </row>
    <row r="4" spans="1:27" ht="15" x14ac:dyDescent="0.2">
      <c r="A4" s="20"/>
      <c r="B4" s="456" t="s">
        <v>92</v>
      </c>
      <c r="C4" s="456"/>
      <c r="D4" s="94"/>
      <c r="E4" s="458" t="s">
        <v>91</v>
      </c>
      <c r="F4" s="458"/>
      <c r="G4" s="458"/>
      <c r="H4" s="458"/>
      <c r="I4" s="458"/>
      <c r="J4" s="92"/>
      <c r="K4" s="458"/>
      <c r="L4" s="458"/>
      <c r="M4" s="458"/>
      <c r="N4" s="458"/>
      <c r="O4" s="394"/>
      <c r="Q4" s="69"/>
    </row>
    <row r="5" spans="1:27" ht="15" x14ac:dyDescent="0.2">
      <c r="A5" s="20"/>
      <c r="B5" s="462"/>
      <c r="C5" s="462"/>
      <c r="D5" s="13"/>
      <c r="E5" s="157">
        <v>2013</v>
      </c>
      <c r="F5" s="157">
        <v>2014</v>
      </c>
      <c r="G5" s="157">
        <v>2015</v>
      </c>
      <c r="H5" s="157">
        <v>2016</v>
      </c>
      <c r="I5" s="157">
        <v>2017</v>
      </c>
      <c r="J5" s="92"/>
      <c r="K5" s="157">
        <v>2013</v>
      </c>
      <c r="L5" s="157">
        <v>2014</v>
      </c>
      <c r="M5" s="157">
        <v>2015</v>
      </c>
      <c r="N5" s="157">
        <v>2016</v>
      </c>
      <c r="O5" s="157">
        <v>2017</v>
      </c>
      <c r="U5" s="5"/>
      <c r="V5" s="5"/>
      <c r="W5" s="5"/>
    </row>
    <row r="6" spans="1:27" ht="15" x14ac:dyDescent="0.2">
      <c r="A6" s="20"/>
      <c r="B6" s="158"/>
      <c r="C6" s="158"/>
      <c r="D6" s="158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Q6" s="80"/>
      <c r="R6" s="81"/>
      <c r="U6" s="5"/>
      <c r="V6" s="5"/>
      <c r="W6" s="5"/>
      <c r="X6" s="5"/>
      <c r="Y6" s="5"/>
      <c r="Z6" s="5"/>
      <c r="AA6" s="5"/>
    </row>
    <row r="7" spans="1:27" ht="15" x14ac:dyDescent="0.2">
      <c r="A7" s="375">
        <v>1</v>
      </c>
      <c r="B7" s="376" t="s">
        <v>159</v>
      </c>
      <c r="C7" s="112" t="s">
        <v>159</v>
      </c>
      <c r="D7" s="134"/>
      <c r="E7" s="214">
        <v>92.42290748898678</v>
      </c>
      <c r="F7" s="164">
        <v>93.3155080213904</v>
      </c>
      <c r="G7" s="164">
        <v>100.81669691470054</v>
      </c>
      <c r="H7" s="164">
        <v>100.63520871143376</v>
      </c>
      <c r="I7" s="164">
        <v>100.63520871143376</v>
      </c>
      <c r="J7" s="162"/>
      <c r="K7" s="211">
        <v>2</v>
      </c>
      <c r="L7" s="211">
        <v>2</v>
      </c>
      <c r="M7" s="211">
        <v>1</v>
      </c>
      <c r="N7" s="211">
        <v>1</v>
      </c>
      <c r="O7" s="211">
        <v>1</v>
      </c>
      <c r="R7" s="82"/>
      <c r="U7" s="5"/>
      <c r="V7" s="5"/>
      <c r="W7" s="5"/>
      <c r="X7" s="5"/>
      <c r="Y7" s="5"/>
      <c r="Z7" s="5"/>
      <c r="AA7" s="5"/>
    </row>
    <row r="8" spans="1:27" ht="15" x14ac:dyDescent="0.2">
      <c r="A8" s="375">
        <v>2</v>
      </c>
      <c r="B8" s="376" t="s">
        <v>97</v>
      </c>
      <c r="C8" s="112" t="s">
        <v>16</v>
      </c>
      <c r="D8" s="134"/>
      <c r="E8" s="214">
        <v>92.239467849223942</v>
      </c>
      <c r="F8" s="164">
        <v>91.167775314116767</v>
      </c>
      <c r="G8" s="164">
        <v>99.297856614929785</v>
      </c>
      <c r="H8" s="164">
        <v>100.18477457501848</v>
      </c>
      <c r="I8" s="164">
        <v>100.40650406504065</v>
      </c>
      <c r="J8" s="162"/>
      <c r="K8" s="211">
        <v>3</v>
      </c>
      <c r="L8" s="211">
        <v>3</v>
      </c>
      <c r="M8" s="211">
        <v>2</v>
      </c>
      <c r="N8" s="211">
        <v>2</v>
      </c>
      <c r="O8" s="211">
        <v>2</v>
      </c>
      <c r="R8" s="82"/>
      <c r="U8" s="5"/>
      <c r="V8" s="5"/>
      <c r="W8" s="5"/>
      <c r="X8" s="5"/>
      <c r="Y8" s="5"/>
      <c r="Z8" s="5"/>
      <c r="AA8" s="5"/>
    </row>
    <row r="9" spans="1:27" ht="15" x14ac:dyDescent="0.2">
      <c r="A9" s="375">
        <v>3</v>
      </c>
      <c r="B9" s="376" t="s">
        <v>93</v>
      </c>
      <c r="C9" s="112" t="s">
        <v>15</v>
      </c>
      <c r="D9" s="134"/>
      <c r="E9" s="214">
        <v>97.043269230769241</v>
      </c>
      <c r="F9" s="164">
        <v>95.769230769230774</v>
      </c>
      <c r="G9" s="164">
        <v>99.27884615384616</v>
      </c>
      <c r="H9" s="164">
        <v>99.302884615384613</v>
      </c>
      <c r="I9" s="164">
        <v>100</v>
      </c>
      <c r="J9" s="162"/>
      <c r="K9" s="211">
        <v>1</v>
      </c>
      <c r="L9" s="211">
        <v>1</v>
      </c>
      <c r="M9" s="211">
        <v>3</v>
      </c>
      <c r="N9" s="211">
        <v>3</v>
      </c>
      <c r="O9" s="211">
        <v>3</v>
      </c>
      <c r="R9" s="82"/>
      <c r="U9" s="5"/>
      <c r="V9" s="5"/>
      <c r="W9" s="5"/>
      <c r="X9" s="5"/>
      <c r="Y9" s="5"/>
      <c r="Z9" s="5"/>
      <c r="AA9" s="5"/>
    </row>
    <row r="10" spans="1:27" ht="15" x14ac:dyDescent="0.2">
      <c r="A10" s="375">
        <v>4</v>
      </c>
      <c r="B10" s="377" t="s">
        <v>286</v>
      </c>
      <c r="C10" s="160" t="s">
        <v>299</v>
      </c>
      <c r="D10" s="134"/>
      <c r="E10" s="215">
        <v>81.309328968903444</v>
      </c>
      <c r="F10" s="215">
        <v>80.266666666666666</v>
      </c>
      <c r="G10" s="161">
        <v>92.333113020489094</v>
      </c>
      <c r="H10" s="161">
        <v>95.583807293409166</v>
      </c>
      <c r="I10" s="161">
        <v>99.634551495016609</v>
      </c>
      <c r="J10" s="162"/>
      <c r="K10" s="211">
        <v>9</v>
      </c>
      <c r="L10" s="211">
        <v>9</v>
      </c>
      <c r="M10" s="211">
        <v>8</v>
      </c>
      <c r="N10" s="211">
        <v>8</v>
      </c>
      <c r="O10" s="211">
        <v>4</v>
      </c>
      <c r="R10" s="83"/>
      <c r="U10" s="5"/>
      <c r="V10" s="5"/>
      <c r="W10" s="5"/>
      <c r="X10" s="5"/>
      <c r="Y10" s="5"/>
      <c r="Z10" s="5"/>
      <c r="AA10" s="5"/>
    </row>
    <row r="11" spans="1:27" ht="15" x14ac:dyDescent="0.2">
      <c r="A11" s="375">
        <v>5</v>
      </c>
      <c r="B11" s="376" t="s">
        <v>95</v>
      </c>
      <c r="C11" s="112" t="s">
        <v>12</v>
      </c>
      <c r="D11" s="134"/>
      <c r="E11" s="214">
        <v>88.930699278770774</v>
      </c>
      <c r="F11" s="164">
        <v>88.209470053308252</v>
      </c>
      <c r="G11" s="164">
        <v>94.73189087488241</v>
      </c>
      <c r="H11" s="164">
        <v>97.334587645029785</v>
      </c>
      <c r="I11" s="164">
        <v>99.560990906240207</v>
      </c>
      <c r="J11" s="162"/>
      <c r="K11" s="211">
        <v>5</v>
      </c>
      <c r="L11" s="211">
        <v>5</v>
      </c>
      <c r="M11" s="211">
        <v>5</v>
      </c>
      <c r="N11" s="211">
        <v>6</v>
      </c>
      <c r="O11" s="211">
        <v>5</v>
      </c>
      <c r="R11" s="82"/>
      <c r="U11" s="5"/>
      <c r="V11" s="5"/>
      <c r="W11" s="5"/>
      <c r="X11" s="5"/>
      <c r="Y11" s="5"/>
      <c r="Z11" s="5"/>
      <c r="AA11" s="5"/>
    </row>
    <row r="12" spans="1:27" ht="15" x14ac:dyDescent="0.2">
      <c r="A12" s="375">
        <v>6</v>
      </c>
      <c r="B12" s="376" t="s">
        <v>98</v>
      </c>
      <c r="C12" s="112" t="s">
        <v>14</v>
      </c>
      <c r="D12" s="134"/>
      <c r="E12" s="214">
        <v>85.259692757863931</v>
      </c>
      <c r="F12" s="164">
        <v>85.043988269794724</v>
      </c>
      <c r="G12" s="164">
        <v>94.611436950146626</v>
      </c>
      <c r="H12" s="164">
        <v>98.423753665689148</v>
      </c>
      <c r="I12" s="164">
        <v>99.560922063666297</v>
      </c>
      <c r="J12" s="166"/>
      <c r="K12" s="211">
        <v>7</v>
      </c>
      <c r="L12" s="211">
        <v>6</v>
      </c>
      <c r="M12" s="211">
        <v>6</v>
      </c>
      <c r="N12" s="211">
        <v>4</v>
      </c>
      <c r="O12" s="211">
        <v>6</v>
      </c>
      <c r="R12" s="82"/>
      <c r="U12" s="5"/>
      <c r="V12" s="5"/>
      <c r="W12" s="5"/>
      <c r="X12" s="5"/>
      <c r="Y12" s="5"/>
      <c r="Z12" s="5"/>
      <c r="AA12" s="5"/>
    </row>
    <row r="13" spans="1:27" ht="15" x14ac:dyDescent="0.2">
      <c r="A13" s="375">
        <v>7</v>
      </c>
      <c r="B13" s="376" t="s">
        <v>94</v>
      </c>
      <c r="C13" s="112" t="s">
        <v>13</v>
      </c>
      <c r="D13" s="134"/>
      <c r="E13" s="214">
        <v>85.663265306122454</v>
      </c>
      <c r="F13" s="164">
        <v>88.615867206901058</v>
      </c>
      <c r="G13" s="164">
        <v>95.608417200365963</v>
      </c>
      <c r="H13" s="164">
        <v>97.542804862109534</v>
      </c>
      <c r="I13" s="164">
        <v>99.151546795457506</v>
      </c>
      <c r="J13" s="162"/>
      <c r="K13" s="211">
        <v>6</v>
      </c>
      <c r="L13" s="211">
        <v>4</v>
      </c>
      <c r="M13" s="211">
        <v>4</v>
      </c>
      <c r="N13" s="211">
        <v>5</v>
      </c>
      <c r="O13" s="211">
        <v>7</v>
      </c>
      <c r="R13" s="82"/>
      <c r="U13" s="5"/>
      <c r="V13" s="5"/>
      <c r="W13" s="5"/>
      <c r="X13" s="5"/>
      <c r="Y13" s="5"/>
      <c r="Z13" s="5"/>
      <c r="AA13" s="5"/>
    </row>
    <row r="14" spans="1:27" ht="15" x14ac:dyDescent="0.2">
      <c r="A14" s="375">
        <v>8</v>
      </c>
      <c r="B14" s="376" t="s">
        <v>100</v>
      </c>
      <c r="C14" s="112" t="s">
        <v>18</v>
      </c>
      <c r="D14" s="134"/>
      <c r="E14" s="214">
        <v>82.431785543322164</v>
      </c>
      <c r="F14" s="164">
        <v>84.34657730971756</v>
      </c>
      <c r="G14" s="164">
        <v>92.340832934418387</v>
      </c>
      <c r="H14" s="164">
        <v>96.07467687888942</v>
      </c>
      <c r="I14" s="164">
        <v>98.249763481551554</v>
      </c>
      <c r="J14" s="166"/>
      <c r="K14" s="211">
        <v>8</v>
      </c>
      <c r="L14" s="211">
        <v>7</v>
      </c>
      <c r="M14" s="211">
        <v>7</v>
      </c>
      <c r="N14" s="211">
        <v>7</v>
      </c>
      <c r="O14" s="211">
        <v>8</v>
      </c>
      <c r="R14" s="82"/>
      <c r="U14" s="5"/>
      <c r="V14" s="5"/>
      <c r="W14" s="5"/>
      <c r="X14" s="5"/>
      <c r="Y14" s="5"/>
      <c r="Z14" s="5"/>
      <c r="AA14" s="5"/>
    </row>
    <row r="15" spans="1:27" ht="15" x14ac:dyDescent="0.2">
      <c r="A15" s="375">
        <v>9</v>
      </c>
      <c r="B15" s="376" t="s">
        <v>163</v>
      </c>
      <c r="C15" s="112" t="s">
        <v>6</v>
      </c>
      <c r="D15" s="420"/>
      <c r="E15" s="164" t="s">
        <v>41</v>
      </c>
      <c r="F15" s="164" t="s">
        <v>41</v>
      </c>
      <c r="G15" s="164" t="s">
        <v>41</v>
      </c>
      <c r="H15" s="164">
        <v>89.554723262588425</v>
      </c>
      <c r="I15" s="164">
        <v>96.545984186433628</v>
      </c>
      <c r="J15" s="162"/>
      <c r="K15" s="218" t="s">
        <v>41</v>
      </c>
      <c r="L15" s="218" t="s">
        <v>41</v>
      </c>
      <c r="M15" s="218" t="s">
        <v>41</v>
      </c>
      <c r="N15" s="211">
        <v>10</v>
      </c>
      <c r="O15" s="211">
        <v>9</v>
      </c>
      <c r="R15" s="82"/>
      <c r="U15" s="5"/>
      <c r="V15" s="5"/>
      <c r="W15" s="5"/>
      <c r="X15" s="5"/>
      <c r="Y15" s="5"/>
      <c r="Z15" s="5"/>
      <c r="AA15" s="5"/>
    </row>
    <row r="16" spans="1:27" ht="15" x14ac:dyDescent="0.2">
      <c r="A16" s="375">
        <v>10</v>
      </c>
      <c r="B16" s="376" t="s">
        <v>108</v>
      </c>
      <c r="C16" s="112" t="s">
        <v>331</v>
      </c>
      <c r="D16" s="216"/>
      <c r="E16" s="214" t="s">
        <v>41</v>
      </c>
      <c r="F16" s="214" t="s">
        <v>41</v>
      </c>
      <c r="G16" s="164" t="s">
        <v>41</v>
      </c>
      <c r="H16" s="164" t="s">
        <v>41</v>
      </c>
      <c r="I16" s="164">
        <v>96.220472440944889</v>
      </c>
      <c r="J16" s="217"/>
      <c r="K16" s="211" t="s">
        <v>41</v>
      </c>
      <c r="L16" s="211" t="s">
        <v>41</v>
      </c>
      <c r="M16" s="211" t="s">
        <v>41</v>
      </c>
      <c r="N16" s="211" t="s">
        <v>41</v>
      </c>
      <c r="O16" s="211">
        <v>10</v>
      </c>
      <c r="R16" s="82"/>
      <c r="U16" s="5"/>
      <c r="V16" s="5"/>
      <c r="W16" s="5"/>
      <c r="X16" s="5"/>
      <c r="Y16" s="5"/>
      <c r="Z16" s="5"/>
      <c r="AA16" s="5"/>
    </row>
    <row r="17" spans="1:28" ht="15" x14ac:dyDescent="0.2">
      <c r="A17" s="20"/>
      <c r="Q17" s="68"/>
      <c r="R17" s="68"/>
      <c r="V17" s="5"/>
      <c r="W17" s="5"/>
      <c r="X17" s="5"/>
      <c r="Y17" s="5"/>
      <c r="Z17" s="5"/>
      <c r="AA17" s="5"/>
      <c r="AB17" s="5"/>
    </row>
    <row r="18" spans="1:28" ht="15" x14ac:dyDescent="0.2">
      <c r="A18" s="19"/>
      <c r="B18" s="459" t="s">
        <v>274</v>
      </c>
      <c r="C18" s="459"/>
      <c r="D18" s="459"/>
      <c r="E18" s="459"/>
      <c r="F18" s="459"/>
      <c r="G18" s="459"/>
      <c r="H18" s="459"/>
      <c r="I18" s="459"/>
      <c r="J18" s="459"/>
      <c r="K18" s="459"/>
      <c r="L18" s="459"/>
      <c r="M18" s="459"/>
      <c r="N18" s="459"/>
      <c r="O18" s="459"/>
      <c r="P18" s="77"/>
      <c r="Q18" s="68"/>
      <c r="R18" s="68"/>
      <c r="V18" s="5"/>
      <c r="W18" s="5"/>
      <c r="X18" s="5"/>
      <c r="Y18" s="5"/>
      <c r="Z18" s="5"/>
      <c r="AA18" s="5"/>
      <c r="AB18" s="5"/>
    </row>
    <row r="19" spans="1:28" ht="15" x14ac:dyDescent="0.2">
      <c r="A19" s="19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68"/>
      <c r="R19" s="68"/>
      <c r="S19" s="72"/>
      <c r="V19" s="5"/>
      <c r="W19" s="5"/>
      <c r="X19" s="5"/>
      <c r="Y19" s="5"/>
      <c r="Z19" s="5"/>
      <c r="AA19" s="5"/>
      <c r="AB19" s="5"/>
    </row>
    <row r="20" spans="1:28" ht="15" x14ac:dyDescent="0.2">
      <c r="A20" s="19"/>
      <c r="B20" s="70"/>
      <c r="C20" s="6"/>
      <c r="D20" s="6"/>
      <c r="E20" s="71"/>
      <c r="F20" s="71"/>
      <c r="G20" s="71"/>
      <c r="H20" s="71"/>
      <c r="I20" s="6"/>
      <c r="J20" s="6"/>
      <c r="K20" s="6"/>
      <c r="L20" s="6"/>
      <c r="M20" s="6"/>
      <c r="N20" s="6"/>
      <c r="O20" s="6"/>
      <c r="Q20" s="68"/>
      <c r="R20" s="68"/>
      <c r="T20" s="72"/>
      <c r="V20" s="5"/>
      <c r="W20" s="5"/>
      <c r="X20" s="5"/>
      <c r="Y20" s="5"/>
      <c r="Z20" s="5"/>
      <c r="AA20" s="5"/>
      <c r="AB20" s="5"/>
    </row>
    <row r="21" spans="1:28" ht="15" x14ac:dyDescent="0.2">
      <c r="A21" s="19"/>
      <c r="Q21" s="68"/>
      <c r="R21" s="68"/>
      <c r="S21" s="72"/>
      <c r="V21" s="5"/>
      <c r="X21" s="5"/>
    </row>
    <row r="22" spans="1:28" ht="15" x14ac:dyDescent="0.2">
      <c r="A22" s="19"/>
      <c r="L22" s="74"/>
      <c r="M22" s="74"/>
      <c r="N22" s="74"/>
      <c r="O22" s="74"/>
      <c r="P22" s="74"/>
      <c r="Q22" s="68"/>
      <c r="R22" s="68"/>
      <c r="S22" s="72"/>
      <c r="T22" s="72"/>
      <c r="U22" s="72"/>
      <c r="V22" s="5"/>
      <c r="X22" s="5"/>
    </row>
    <row r="23" spans="1:28" ht="15" x14ac:dyDescent="0.2">
      <c r="A23" s="19"/>
      <c r="L23" s="74"/>
      <c r="M23" s="74"/>
      <c r="N23" s="74"/>
      <c r="O23" s="74"/>
      <c r="P23" s="74"/>
      <c r="Q23" s="68"/>
      <c r="R23" s="68"/>
      <c r="T23" s="72"/>
      <c r="U23" s="72"/>
      <c r="V23" s="5"/>
      <c r="X23" s="5"/>
    </row>
    <row r="24" spans="1:28" ht="15" x14ac:dyDescent="0.2">
      <c r="A24" s="20"/>
      <c r="Q24" s="68"/>
      <c r="R24" s="68"/>
      <c r="S24" s="72"/>
      <c r="T24" s="73"/>
      <c r="U24" s="73"/>
      <c r="V24" s="5"/>
      <c r="X24" s="5"/>
    </row>
    <row r="25" spans="1:28" ht="15" x14ac:dyDescent="0.2">
      <c r="A25" s="20"/>
      <c r="L25" s="75"/>
      <c r="M25" s="75"/>
      <c r="N25" s="75"/>
      <c r="O25" s="75"/>
      <c r="P25" s="75"/>
      <c r="Q25" s="68"/>
      <c r="R25" s="68"/>
      <c r="S25" s="72"/>
      <c r="T25" s="72"/>
      <c r="U25" s="72"/>
      <c r="V25" s="5"/>
    </row>
    <row r="26" spans="1:28" ht="15" x14ac:dyDescent="0.2">
      <c r="A26" s="20"/>
      <c r="L26" s="76"/>
      <c r="M26" s="76"/>
      <c r="N26" s="76"/>
      <c r="O26" s="76"/>
      <c r="P26" s="76"/>
      <c r="Q26" s="68"/>
      <c r="R26" s="68"/>
      <c r="S26" s="72"/>
      <c r="T26" s="72"/>
      <c r="U26" s="72"/>
      <c r="V26" s="5"/>
    </row>
    <row r="27" spans="1:28" ht="15" x14ac:dyDescent="0.2">
      <c r="A27" s="20"/>
      <c r="L27" s="76"/>
      <c r="M27" s="76"/>
      <c r="N27" s="76"/>
      <c r="O27" s="76"/>
      <c r="P27" s="76"/>
      <c r="Q27" s="68"/>
      <c r="R27" s="68"/>
      <c r="S27" s="6"/>
      <c r="T27" s="72"/>
      <c r="U27" s="72"/>
      <c r="V27" s="5"/>
    </row>
    <row r="28" spans="1:28" ht="15" x14ac:dyDescent="0.2">
      <c r="A28" s="20"/>
      <c r="B28" s="7"/>
      <c r="C28" s="7"/>
      <c r="D28" s="7"/>
      <c r="E28" s="7"/>
      <c r="F28" s="6"/>
      <c r="G28" s="7"/>
      <c r="H28" s="7"/>
      <c r="I28" s="7"/>
      <c r="J28" s="6"/>
      <c r="K28" s="9"/>
      <c r="L28" s="6"/>
      <c r="M28" s="6"/>
      <c r="N28" s="6"/>
      <c r="O28" s="6"/>
      <c r="P28" s="9"/>
      <c r="Q28" s="6"/>
      <c r="R28" s="9"/>
      <c r="S28" s="6"/>
      <c r="T28" s="6"/>
      <c r="U28" s="6"/>
      <c r="V28" s="5"/>
    </row>
    <row r="29" spans="1:28" ht="15" x14ac:dyDescent="0.2">
      <c r="A29" s="20"/>
      <c r="B29" s="7"/>
      <c r="C29" s="7"/>
      <c r="D29" s="7"/>
      <c r="E29" s="7"/>
      <c r="F29" s="6"/>
      <c r="G29" s="7"/>
      <c r="H29" s="7"/>
      <c r="I29" s="7"/>
      <c r="J29" s="6"/>
      <c r="K29" s="9"/>
      <c r="L29" s="6"/>
      <c r="M29" s="6"/>
      <c r="N29" s="6"/>
      <c r="O29" s="6"/>
      <c r="P29" s="9"/>
      <c r="Q29" s="6"/>
      <c r="R29" s="9"/>
      <c r="S29" s="6"/>
      <c r="T29" s="6"/>
      <c r="U29" s="6"/>
      <c r="V29" s="5"/>
    </row>
    <row r="30" spans="1:28" ht="15" x14ac:dyDescent="0.2">
      <c r="A30" s="20"/>
      <c r="B30" s="7"/>
      <c r="C30" s="7"/>
      <c r="D30" s="7"/>
      <c r="E30" s="7"/>
      <c r="F30" s="6"/>
      <c r="G30" s="7"/>
      <c r="H30" s="7"/>
      <c r="I30" s="7"/>
      <c r="J30" s="6"/>
      <c r="K30" s="9"/>
      <c r="L30" s="6"/>
      <c r="M30" s="6"/>
      <c r="N30" s="6"/>
      <c r="O30" s="6"/>
      <c r="P30" s="9"/>
      <c r="Q30" s="6"/>
      <c r="R30" s="9"/>
      <c r="S30" s="6"/>
      <c r="T30" s="6"/>
      <c r="U30" s="6"/>
      <c r="V30" s="5" t="s">
        <v>331</v>
      </c>
    </row>
    <row r="31" spans="1:28" ht="15" x14ac:dyDescent="0.2">
      <c r="A31" s="20"/>
      <c r="Q31" s="78"/>
      <c r="R31" s="78"/>
      <c r="V31" s="3"/>
      <c r="W31" s="3"/>
    </row>
    <row r="32" spans="1:28" ht="15" x14ac:dyDescent="0.2">
      <c r="A32" s="20"/>
      <c r="R32" s="10"/>
      <c r="S32" s="3"/>
      <c r="V32" s="3"/>
      <c r="W32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5"/>
  <sheetViews>
    <sheetView workbookViewId="0"/>
  </sheetViews>
  <sheetFormatPr baseColWidth="10" defaultRowHeight="16" x14ac:dyDescent="0.15"/>
  <sheetData>
    <row r="1" spans="1:25" ht="15" x14ac:dyDescent="0.2">
      <c r="A1" s="22"/>
      <c r="B1" s="23"/>
      <c r="C1" s="23"/>
    </row>
    <row r="2" spans="1:25" ht="19" x14ac:dyDescent="0.15">
      <c r="A2" s="36" t="s">
        <v>283</v>
      </c>
      <c r="B2" s="29" t="s">
        <v>314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ht="15" x14ac:dyDescent="0.2">
      <c r="A3" s="20"/>
      <c r="B3" s="5"/>
      <c r="C3" s="53"/>
      <c r="D3" s="461"/>
      <c r="E3" s="461"/>
      <c r="F3" s="54"/>
      <c r="G3" s="461"/>
      <c r="H3" s="461"/>
      <c r="I3" s="461"/>
      <c r="J3" s="461"/>
    </row>
    <row r="4" spans="1:25" ht="15" x14ac:dyDescent="0.2">
      <c r="A4" s="79"/>
      <c r="B4" s="456" t="s">
        <v>92</v>
      </c>
      <c r="C4" s="456"/>
      <c r="D4" s="94"/>
      <c r="E4" s="458" t="s">
        <v>91</v>
      </c>
      <c r="F4" s="458"/>
      <c r="G4" s="458"/>
      <c r="H4" s="458"/>
      <c r="I4" s="458"/>
      <c r="J4" s="92"/>
      <c r="K4" s="458"/>
      <c r="L4" s="458"/>
      <c r="M4" s="458"/>
      <c r="N4" s="458"/>
      <c r="O4" s="394"/>
      <c r="R4" s="69"/>
    </row>
    <row r="5" spans="1:25" ht="15" x14ac:dyDescent="0.2">
      <c r="A5" s="79"/>
      <c r="B5" s="462"/>
      <c r="C5" s="462"/>
      <c r="D5" s="13"/>
      <c r="E5" s="157">
        <v>2013</v>
      </c>
      <c r="F5" s="157">
        <v>2014</v>
      </c>
      <c r="G5" s="157">
        <v>2015</v>
      </c>
      <c r="H5" s="157">
        <v>2016</v>
      </c>
      <c r="I5" s="157">
        <v>2017</v>
      </c>
      <c r="J5" s="219"/>
      <c r="K5" s="157">
        <v>2013</v>
      </c>
      <c r="L5" s="157">
        <v>2014</v>
      </c>
      <c r="M5" s="157">
        <v>2015</v>
      </c>
      <c r="N5" s="157">
        <v>2016</v>
      </c>
      <c r="O5" s="157">
        <v>2017</v>
      </c>
    </row>
    <row r="6" spans="1:25" ht="15" x14ac:dyDescent="0.2">
      <c r="A6" s="79"/>
      <c r="B6" s="158"/>
      <c r="C6" s="158"/>
      <c r="D6" s="158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Q6" s="80"/>
      <c r="R6" s="84"/>
    </row>
    <row r="7" spans="1:25" ht="14" x14ac:dyDescent="0.2">
      <c r="A7" s="375">
        <v>1</v>
      </c>
      <c r="B7" s="378" t="s">
        <v>300</v>
      </c>
      <c r="C7" s="220" t="s">
        <v>299</v>
      </c>
      <c r="D7" s="134"/>
      <c r="E7" s="221">
        <v>2484</v>
      </c>
      <c r="F7" s="221">
        <v>2408</v>
      </c>
      <c r="G7" s="221">
        <v>2794</v>
      </c>
      <c r="H7" s="221">
        <v>2857</v>
      </c>
      <c r="I7" s="221">
        <v>2999</v>
      </c>
      <c r="J7" s="221"/>
      <c r="K7" s="213">
        <v>1</v>
      </c>
      <c r="L7" s="213">
        <v>1</v>
      </c>
      <c r="M7" s="213">
        <v>1</v>
      </c>
      <c r="N7" s="213">
        <v>1</v>
      </c>
      <c r="O7" s="213">
        <v>1</v>
      </c>
      <c r="R7" s="85"/>
      <c r="T7" s="5"/>
      <c r="U7" s="5"/>
      <c r="V7" s="5"/>
    </row>
    <row r="8" spans="1:25" ht="14" x14ac:dyDescent="0.2">
      <c r="A8" s="375">
        <v>2</v>
      </c>
      <c r="B8" s="379" t="s">
        <v>102</v>
      </c>
      <c r="C8" s="222" t="s">
        <v>6</v>
      </c>
      <c r="D8" s="134"/>
      <c r="E8" s="204">
        <v>1648</v>
      </c>
      <c r="F8" s="204">
        <v>1624</v>
      </c>
      <c r="G8" s="204">
        <v>1911</v>
      </c>
      <c r="H8" s="204">
        <v>2152</v>
      </c>
      <c r="I8" s="204">
        <v>2320</v>
      </c>
      <c r="J8" s="204"/>
      <c r="K8" s="211">
        <v>2</v>
      </c>
      <c r="L8" s="211">
        <v>2</v>
      </c>
      <c r="M8" s="211">
        <v>2</v>
      </c>
      <c r="N8" s="211">
        <v>2</v>
      </c>
      <c r="O8" s="211">
        <v>2</v>
      </c>
      <c r="R8" s="84"/>
      <c r="T8" s="5"/>
      <c r="U8" s="5"/>
      <c r="V8" s="5"/>
    </row>
    <row r="9" spans="1:25" ht="14" x14ac:dyDescent="0.2">
      <c r="A9" s="375">
        <v>3</v>
      </c>
      <c r="B9" s="379" t="s">
        <v>101</v>
      </c>
      <c r="C9" s="222" t="s">
        <v>4</v>
      </c>
      <c r="D9" s="134"/>
      <c r="E9" s="204">
        <v>1274</v>
      </c>
      <c r="F9" s="204">
        <v>1212</v>
      </c>
      <c r="G9" s="204">
        <v>1500</v>
      </c>
      <c r="H9" s="204">
        <v>1612</v>
      </c>
      <c r="I9" s="204">
        <v>1708</v>
      </c>
      <c r="J9" s="204"/>
      <c r="K9" s="211">
        <v>3</v>
      </c>
      <c r="L9" s="211">
        <v>4</v>
      </c>
      <c r="M9" s="211">
        <v>3</v>
      </c>
      <c r="N9" s="211">
        <v>3</v>
      </c>
      <c r="O9" s="211">
        <v>3</v>
      </c>
      <c r="R9" s="84"/>
      <c r="T9" s="5"/>
      <c r="U9" s="5"/>
      <c r="V9" s="5"/>
    </row>
    <row r="10" spans="1:25" ht="14" x14ac:dyDescent="0.2">
      <c r="A10" s="375">
        <v>4</v>
      </c>
      <c r="B10" s="379" t="s">
        <v>99</v>
      </c>
      <c r="C10" s="222" t="s">
        <v>5</v>
      </c>
      <c r="D10" s="134"/>
      <c r="E10" s="204">
        <v>1150</v>
      </c>
      <c r="F10" s="204">
        <v>1265</v>
      </c>
      <c r="G10" s="204">
        <v>1455</v>
      </c>
      <c r="H10" s="204">
        <v>1513</v>
      </c>
      <c r="I10" s="204">
        <v>1625</v>
      </c>
      <c r="J10" s="204"/>
      <c r="K10" s="211">
        <v>4</v>
      </c>
      <c r="L10" s="211">
        <v>3</v>
      </c>
      <c r="M10" s="211">
        <v>4</v>
      </c>
      <c r="N10" s="211">
        <v>4</v>
      </c>
      <c r="O10" s="211">
        <v>4</v>
      </c>
      <c r="R10" s="84"/>
      <c r="T10" s="5"/>
      <c r="U10" s="5"/>
      <c r="V10" s="5"/>
    </row>
    <row r="11" spans="1:25" ht="14" x14ac:dyDescent="0.2">
      <c r="A11" s="375">
        <v>5</v>
      </c>
      <c r="B11" s="379" t="s">
        <v>105</v>
      </c>
      <c r="C11" s="222" t="s">
        <v>9</v>
      </c>
      <c r="D11" s="134"/>
      <c r="E11" s="204">
        <v>502</v>
      </c>
      <c r="F11" s="204">
        <v>552</v>
      </c>
      <c r="G11" s="204">
        <v>671</v>
      </c>
      <c r="H11" s="204">
        <v>709</v>
      </c>
      <c r="I11" s="204">
        <v>833</v>
      </c>
      <c r="J11" s="204"/>
      <c r="K11" s="211">
        <v>6</v>
      </c>
      <c r="L11" s="211">
        <v>5</v>
      </c>
      <c r="M11" s="211">
        <v>6</v>
      </c>
      <c r="N11" s="211">
        <v>6</v>
      </c>
      <c r="O11" s="211">
        <v>5</v>
      </c>
      <c r="R11" s="84"/>
      <c r="T11" s="5"/>
      <c r="U11" s="5"/>
      <c r="V11" s="5"/>
    </row>
    <row r="12" spans="1:25" ht="14" x14ac:dyDescent="0.2">
      <c r="A12" s="375">
        <v>6</v>
      </c>
      <c r="B12" s="379" t="s">
        <v>104</v>
      </c>
      <c r="C12" s="222" t="s">
        <v>11</v>
      </c>
      <c r="D12" s="134"/>
      <c r="E12" s="204">
        <v>528</v>
      </c>
      <c r="F12" s="204">
        <v>528</v>
      </c>
      <c r="G12" s="204">
        <v>692</v>
      </c>
      <c r="H12" s="204">
        <v>746</v>
      </c>
      <c r="I12" s="204">
        <v>823</v>
      </c>
      <c r="J12" s="204"/>
      <c r="K12" s="211">
        <v>5</v>
      </c>
      <c r="L12" s="211">
        <v>6</v>
      </c>
      <c r="M12" s="211">
        <v>5</v>
      </c>
      <c r="N12" s="211">
        <v>5</v>
      </c>
      <c r="O12" s="211">
        <v>6</v>
      </c>
      <c r="R12" s="84"/>
      <c r="T12" s="5"/>
      <c r="U12" s="5"/>
      <c r="V12" s="5"/>
    </row>
    <row r="13" spans="1:25" ht="14" x14ac:dyDescent="0.2">
      <c r="A13" s="380">
        <v>7</v>
      </c>
      <c r="B13" s="379" t="s">
        <v>103</v>
      </c>
      <c r="C13" s="222" t="s">
        <v>2</v>
      </c>
      <c r="D13" s="134"/>
      <c r="E13" s="204">
        <v>417</v>
      </c>
      <c r="F13" s="204">
        <v>469</v>
      </c>
      <c r="G13" s="204">
        <v>589</v>
      </c>
      <c r="H13" s="204">
        <v>540</v>
      </c>
      <c r="I13" s="204">
        <v>711</v>
      </c>
      <c r="J13" s="204"/>
      <c r="K13" s="211">
        <v>8</v>
      </c>
      <c r="L13" s="211">
        <v>8</v>
      </c>
      <c r="M13" s="211">
        <v>7</v>
      </c>
      <c r="N13" s="211">
        <v>9</v>
      </c>
      <c r="O13" s="211">
        <v>7</v>
      </c>
      <c r="R13" s="84"/>
      <c r="T13" s="5"/>
      <c r="U13" s="5"/>
      <c r="V13" s="5"/>
    </row>
    <row r="14" spans="1:25" ht="14" x14ac:dyDescent="0.2">
      <c r="A14" s="381">
        <v>8</v>
      </c>
      <c r="B14" s="379" t="s">
        <v>106</v>
      </c>
      <c r="C14" s="222" t="s">
        <v>160</v>
      </c>
      <c r="D14" s="134"/>
      <c r="E14" s="204">
        <v>502</v>
      </c>
      <c r="F14" s="204">
        <v>516</v>
      </c>
      <c r="G14" s="204">
        <v>548</v>
      </c>
      <c r="H14" s="204">
        <v>598</v>
      </c>
      <c r="I14" s="204">
        <v>656</v>
      </c>
      <c r="J14" s="204"/>
      <c r="K14" s="211">
        <v>7</v>
      </c>
      <c r="L14" s="211">
        <v>7</v>
      </c>
      <c r="M14" s="211">
        <v>8</v>
      </c>
      <c r="N14" s="211">
        <v>7</v>
      </c>
      <c r="O14" s="211">
        <v>8</v>
      </c>
      <c r="R14" s="84"/>
      <c r="T14" s="5"/>
      <c r="U14" s="5"/>
      <c r="V14" s="5"/>
    </row>
    <row r="15" spans="1:25" ht="14" x14ac:dyDescent="0.2">
      <c r="A15" s="381">
        <v>9</v>
      </c>
      <c r="B15" s="379" t="s">
        <v>108</v>
      </c>
      <c r="C15" s="222" t="s">
        <v>162</v>
      </c>
      <c r="D15" s="134"/>
      <c r="E15" s="204">
        <v>406</v>
      </c>
      <c r="F15" s="204">
        <v>438</v>
      </c>
      <c r="G15" s="204">
        <v>508</v>
      </c>
      <c r="H15" s="204">
        <v>557</v>
      </c>
      <c r="I15" s="204">
        <v>611</v>
      </c>
      <c r="J15" s="204"/>
      <c r="K15" s="211">
        <v>9</v>
      </c>
      <c r="L15" s="211">
        <v>9</v>
      </c>
      <c r="M15" s="211">
        <v>9</v>
      </c>
      <c r="N15" s="211">
        <v>8</v>
      </c>
      <c r="O15" s="211">
        <v>9</v>
      </c>
      <c r="R15" s="84"/>
      <c r="T15" s="5"/>
      <c r="U15" s="5"/>
      <c r="V15" s="5"/>
    </row>
    <row r="16" spans="1:25" ht="14" x14ac:dyDescent="0.2">
      <c r="A16" s="381">
        <v>10</v>
      </c>
      <c r="B16" s="379" t="s">
        <v>107</v>
      </c>
      <c r="C16" s="222" t="s">
        <v>8</v>
      </c>
      <c r="D16" s="134"/>
      <c r="E16" s="204">
        <v>397</v>
      </c>
      <c r="F16" s="204">
        <v>436</v>
      </c>
      <c r="G16" s="204">
        <v>491</v>
      </c>
      <c r="H16" s="204">
        <v>525</v>
      </c>
      <c r="I16" s="204">
        <v>595</v>
      </c>
      <c r="J16" s="204"/>
      <c r="K16" s="211">
        <v>10</v>
      </c>
      <c r="L16" s="211">
        <v>10</v>
      </c>
      <c r="M16" s="211">
        <v>10</v>
      </c>
      <c r="N16" s="211">
        <v>10</v>
      </c>
      <c r="O16" s="211">
        <v>10</v>
      </c>
      <c r="R16" s="84"/>
      <c r="T16" s="5"/>
      <c r="U16" s="5"/>
      <c r="V16" s="5"/>
    </row>
    <row r="17" spans="1:34" ht="14" x14ac:dyDescent="0.2">
      <c r="A17" s="381">
        <v>11</v>
      </c>
      <c r="B17" s="379" t="s">
        <v>109</v>
      </c>
      <c r="C17" s="222" t="s">
        <v>161</v>
      </c>
      <c r="D17" s="134"/>
      <c r="E17" s="204">
        <v>376</v>
      </c>
      <c r="F17" s="204">
        <v>363</v>
      </c>
      <c r="G17" s="204">
        <v>449</v>
      </c>
      <c r="H17" s="204">
        <v>422</v>
      </c>
      <c r="I17" s="204">
        <v>487</v>
      </c>
      <c r="J17" s="204"/>
      <c r="K17" s="211">
        <v>11</v>
      </c>
      <c r="L17" s="211">
        <v>11</v>
      </c>
      <c r="M17" s="211">
        <v>11</v>
      </c>
      <c r="N17" s="211">
        <v>11</v>
      </c>
      <c r="O17" s="211">
        <v>11</v>
      </c>
      <c r="R17" s="84"/>
      <c r="T17" s="5"/>
      <c r="U17" s="5"/>
      <c r="V17" s="5"/>
    </row>
    <row r="18" spans="1:34" ht="14" x14ac:dyDescent="0.2">
      <c r="A18" s="381">
        <v>12</v>
      </c>
      <c r="B18" s="379" t="s">
        <v>111</v>
      </c>
      <c r="C18" s="222" t="s">
        <v>0</v>
      </c>
      <c r="D18" s="134"/>
      <c r="E18" s="204">
        <v>183</v>
      </c>
      <c r="F18" s="204">
        <v>278</v>
      </c>
      <c r="G18" s="204">
        <v>329</v>
      </c>
      <c r="H18" s="204">
        <v>309</v>
      </c>
      <c r="I18" s="204">
        <v>384</v>
      </c>
      <c r="J18" s="204"/>
      <c r="K18" s="211">
        <v>12</v>
      </c>
      <c r="L18" s="211">
        <v>12</v>
      </c>
      <c r="M18" s="211">
        <v>12</v>
      </c>
      <c r="N18" s="211">
        <v>12</v>
      </c>
      <c r="O18" s="211">
        <v>12</v>
      </c>
      <c r="R18" s="84"/>
      <c r="T18" s="5"/>
      <c r="U18" s="5"/>
      <c r="V18" s="5"/>
    </row>
    <row r="19" spans="1:34" ht="14" x14ac:dyDescent="0.2">
      <c r="A19" s="381">
        <v>13</v>
      </c>
      <c r="B19" s="379" t="s">
        <v>110</v>
      </c>
      <c r="C19" s="222" t="s">
        <v>1</v>
      </c>
      <c r="D19" s="134"/>
      <c r="E19" s="204">
        <v>159</v>
      </c>
      <c r="F19" s="204">
        <v>167</v>
      </c>
      <c r="G19" s="204">
        <v>215</v>
      </c>
      <c r="H19" s="204">
        <v>205</v>
      </c>
      <c r="I19" s="204">
        <v>238</v>
      </c>
      <c r="J19" s="204"/>
      <c r="K19" s="211">
        <v>14</v>
      </c>
      <c r="L19" s="211">
        <v>14</v>
      </c>
      <c r="M19" s="211">
        <v>14</v>
      </c>
      <c r="N19" s="211">
        <v>14</v>
      </c>
      <c r="O19" s="211">
        <v>13</v>
      </c>
      <c r="R19" s="84"/>
      <c r="T19" s="5"/>
      <c r="U19" s="5"/>
      <c r="V19" s="5"/>
    </row>
    <row r="20" spans="1:34" ht="14" x14ac:dyDescent="0.2">
      <c r="A20" s="380">
        <v>14</v>
      </c>
      <c r="B20" s="379" t="s">
        <v>188</v>
      </c>
      <c r="C20" s="222" t="s">
        <v>7</v>
      </c>
      <c r="D20" s="134"/>
      <c r="E20" s="204">
        <v>166</v>
      </c>
      <c r="F20" s="204">
        <v>191</v>
      </c>
      <c r="G20" s="204">
        <v>260</v>
      </c>
      <c r="H20" s="204">
        <v>233</v>
      </c>
      <c r="I20" s="204">
        <v>231</v>
      </c>
      <c r="J20" s="204"/>
      <c r="K20" s="211">
        <v>13</v>
      </c>
      <c r="L20" s="211">
        <v>13</v>
      </c>
      <c r="M20" s="211">
        <v>13</v>
      </c>
      <c r="N20" s="211">
        <v>13</v>
      </c>
      <c r="O20" s="211">
        <v>14</v>
      </c>
      <c r="R20" s="84"/>
      <c r="T20" s="5"/>
      <c r="U20" s="5"/>
      <c r="V20" s="5"/>
    </row>
    <row r="21" spans="1:34" ht="14" x14ac:dyDescent="0.2">
      <c r="A21" s="380">
        <v>15</v>
      </c>
      <c r="B21" s="379" t="s">
        <v>112</v>
      </c>
      <c r="C21" s="222" t="s">
        <v>10</v>
      </c>
      <c r="D21" s="134"/>
      <c r="E21" s="204">
        <v>103</v>
      </c>
      <c r="F21" s="204">
        <v>114</v>
      </c>
      <c r="G21" s="204">
        <v>145</v>
      </c>
      <c r="H21" s="204">
        <v>148</v>
      </c>
      <c r="I21" s="204">
        <v>186</v>
      </c>
      <c r="J21" s="204"/>
      <c r="K21" s="211">
        <v>15</v>
      </c>
      <c r="L21" s="211">
        <v>15</v>
      </c>
      <c r="M21" s="211">
        <v>15</v>
      </c>
      <c r="N21" s="211">
        <v>15</v>
      </c>
      <c r="O21" s="211">
        <v>15</v>
      </c>
      <c r="R21" s="84"/>
      <c r="T21" s="5"/>
      <c r="U21" s="5"/>
      <c r="V21" s="5"/>
    </row>
    <row r="22" spans="1:34" ht="15" x14ac:dyDescent="0.2">
      <c r="A22" s="20"/>
      <c r="B22" s="159"/>
      <c r="C22" s="159"/>
      <c r="D22" s="159"/>
      <c r="E22" s="159"/>
      <c r="F22" s="159"/>
      <c r="G22" s="159"/>
      <c r="H22" s="159"/>
      <c r="I22" s="159"/>
      <c r="J22" s="159"/>
      <c r="K22" s="159"/>
      <c r="L22" s="223"/>
      <c r="M22" s="223"/>
      <c r="N22" s="223"/>
      <c r="O22" s="223"/>
      <c r="P22" s="74"/>
      <c r="Q22" s="74"/>
      <c r="R22" s="68"/>
      <c r="S22" s="68"/>
      <c r="T22" s="72"/>
      <c r="U22" s="72"/>
      <c r="V22" s="72"/>
      <c r="W22" s="72"/>
    </row>
    <row r="23" spans="1:34" ht="15" x14ac:dyDescent="0.2">
      <c r="A23" s="20"/>
      <c r="B23" s="459" t="s">
        <v>272</v>
      </c>
      <c r="C23" s="459"/>
      <c r="D23" s="459"/>
      <c r="E23" s="459"/>
      <c r="F23" s="459"/>
      <c r="G23" s="459"/>
      <c r="H23" s="459"/>
      <c r="I23" s="459"/>
      <c r="J23" s="459"/>
      <c r="K23" s="459"/>
      <c r="L23" s="459"/>
      <c r="M23" s="459"/>
      <c r="N23" s="459"/>
      <c r="O23" s="459"/>
      <c r="P23" s="77"/>
      <c r="Q23" s="76"/>
      <c r="R23" s="68"/>
      <c r="S23" s="68"/>
      <c r="T23" s="6"/>
      <c r="U23" s="72"/>
      <c r="V23" s="72"/>
      <c r="W23" s="72"/>
    </row>
    <row r="24" spans="1:34" ht="15" x14ac:dyDescent="0.2">
      <c r="A24" s="20"/>
      <c r="L24" s="76"/>
      <c r="M24" s="76"/>
      <c r="N24" s="76"/>
      <c r="O24" s="76"/>
      <c r="P24" s="76"/>
      <c r="Q24" s="76"/>
      <c r="R24" s="68"/>
      <c r="S24" s="68"/>
      <c r="T24" s="6"/>
      <c r="U24" s="72"/>
      <c r="V24" s="72"/>
      <c r="W24" s="72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</row>
    <row r="25" spans="1:34" ht="15" x14ac:dyDescent="0.2">
      <c r="A25" s="20"/>
      <c r="L25" s="76"/>
      <c r="M25" s="76"/>
      <c r="N25" s="76"/>
      <c r="O25" s="76"/>
      <c r="P25" s="76"/>
      <c r="Q25" s="76"/>
      <c r="R25" s="68"/>
      <c r="S25" s="68"/>
      <c r="T25" s="6"/>
      <c r="U25" s="72"/>
      <c r="V25" s="72"/>
      <c r="W25" s="72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</row>
    <row r="26" spans="1:34" ht="15" x14ac:dyDescent="0.2">
      <c r="A26" s="20"/>
      <c r="L26" s="76"/>
      <c r="M26" s="76"/>
      <c r="N26" s="76"/>
      <c r="O26" s="76"/>
      <c r="P26" s="76"/>
      <c r="Q26" s="76"/>
      <c r="R26" s="68"/>
      <c r="S26" s="68"/>
      <c r="T26" s="6"/>
      <c r="U26" s="72"/>
      <c r="V26" s="72"/>
      <c r="W26" s="72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</row>
    <row r="27" spans="1:34" ht="15" x14ac:dyDescent="0.2">
      <c r="A27" s="20"/>
      <c r="L27" s="76"/>
      <c r="M27" s="76"/>
      <c r="N27" s="76"/>
      <c r="O27" s="76"/>
      <c r="P27" s="76"/>
      <c r="Q27" s="76"/>
      <c r="R27" s="68"/>
      <c r="S27" s="68"/>
      <c r="T27" s="6"/>
      <c r="U27" s="72"/>
      <c r="V27" s="72"/>
      <c r="W27" s="72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</row>
    <row r="28" spans="1:34" ht="15" x14ac:dyDescent="0.2">
      <c r="A28" s="20"/>
      <c r="L28" s="76"/>
      <c r="M28" s="76"/>
      <c r="N28" s="76"/>
      <c r="O28" s="76"/>
      <c r="P28" s="76"/>
      <c r="Q28" s="76"/>
      <c r="R28" s="68"/>
      <c r="S28" s="68"/>
      <c r="T28" s="6"/>
      <c r="V28" s="72"/>
      <c r="W28" s="72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</row>
    <row r="29" spans="1:34" ht="15" x14ac:dyDescent="0.2">
      <c r="A29" s="20"/>
      <c r="L29" s="76"/>
      <c r="M29" s="76"/>
      <c r="N29" s="76"/>
      <c r="O29" s="76"/>
      <c r="P29" s="76"/>
      <c r="Q29" s="76"/>
      <c r="R29" s="68"/>
      <c r="S29" s="68"/>
      <c r="T29" s="6"/>
      <c r="V29" s="72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</row>
    <row r="30" spans="1:34" ht="15" x14ac:dyDescent="0.2">
      <c r="A30" s="20"/>
      <c r="L30" s="76"/>
      <c r="M30" s="76"/>
      <c r="N30" s="76"/>
      <c r="O30" s="76"/>
      <c r="P30" s="76"/>
      <c r="Q30" s="76"/>
      <c r="R30" s="68"/>
      <c r="S30" s="68"/>
      <c r="T30" s="6"/>
      <c r="V30" s="72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</row>
    <row r="31" spans="1:34" ht="15" x14ac:dyDescent="0.2">
      <c r="A31" s="20"/>
      <c r="L31" s="76"/>
      <c r="M31" s="76"/>
      <c r="N31" s="76"/>
      <c r="O31" s="76"/>
      <c r="P31" s="76"/>
      <c r="Q31" s="76"/>
      <c r="R31" s="68"/>
      <c r="S31" s="68"/>
      <c r="T31" s="6"/>
      <c r="V31" s="72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</row>
    <row r="32" spans="1:34" ht="15" x14ac:dyDescent="0.2">
      <c r="A32" s="20"/>
      <c r="L32" s="76"/>
      <c r="M32" s="76"/>
      <c r="N32" s="76"/>
      <c r="O32" s="76"/>
      <c r="P32" s="76"/>
      <c r="Q32" s="76"/>
      <c r="R32" s="68"/>
      <c r="S32" s="68"/>
      <c r="T32" s="6"/>
      <c r="V32" s="72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</row>
    <row r="33" spans="1:34" ht="15" x14ac:dyDescent="0.2">
      <c r="A33" s="20"/>
      <c r="L33" s="76"/>
      <c r="M33" s="76"/>
      <c r="N33" s="76"/>
      <c r="O33" s="76"/>
      <c r="P33" s="76"/>
      <c r="Q33" s="76"/>
      <c r="R33" s="68"/>
      <c r="S33" s="68"/>
      <c r="T33" s="6"/>
      <c r="V33" s="72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</row>
    <row r="34" spans="1:34" ht="15" x14ac:dyDescent="0.2">
      <c r="A34" s="20"/>
      <c r="L34" s="76"/>
      <c r="M34" s="76"/>
      <c r="N34" s="76"/>
      <c r="O34" s="76"/>
      <c r="P34" s="76"/>
      <c r="Q34" s="76"/>
      <c r="R34" s="68"/>
      <c r="S34" s="68"/>
      <c r="T34" s="6"/>
      <c r="V34" s="72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</row>
    <row r="35" spans="1:34" ht="15" x14ac:dyDescent="0.2">
      <c r="A35" s="20"/>
      <c r="L35" s="76"/>
      <c r="M35" s="76"/>
      <c r="N35" s="76"/>
      <c r="O35" s="76"/>
      <c r="P35" s="76"/>
      <c r="Q35" s="76"/>
      <c r="R35" s="68"/>
      <c r="S35" s="68"/>
      <c r="T35" s="6"/>
      <c r="V35" s="72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</row>
    <row r="36" spans="1:34" ht="15" x14ac:dyDescent="0.2">
      <c r="A36" s="20"/>
      <c r="L36" s="76"/>
      <c r="M36" s="76"/>
      <c r="N36" s="76"/>
      <c r="O36" s="76"/>
      <c r="P36" s="76"/>
      <c r="Q36" s="76"/>
      <c r="R36" s="68"/>
      <c r="S36" s="68"/>
      <c r="T36" s="6"/>
      <c r="V36" s="72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</row>
    <row r="37" spans="1:34" ht="15" x14ac:dyDescent="0.2">
      <c r="A37" s="20"/>
      <c r="L37" s="76"/>
      <c r="M37" s="76"/>
      <c r="N37" s="76"/>
      <c r="O37" s="76"/>
      <c r="P37" s="76"/>
      <c r="Q37" s="76"/>
      <c r="R37" s="68"/>
      <c r="S37" s="68"/>
      <c r="T37" s="6"/>
      <c r="V37" s="72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</row>
    <row r="38" spans="1:34" ht="15" x14ac:dyDescent="0.2">
      <c r="A38" s="20"/>
      <c r="L38" s="76"/>
      <c r="M38" s="76"/>
      <c r="N38" s="76"/>
      <c r="O38" s="76"/>
      <c r="P38" s="76"/>
      <c r="Q38" s="76"/>
      <c r="R38" s="68"/>
      <c r="S38" s="68"/>
      <c r="T38" s="6"/>
      <c r="V38" s="72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</row>
    <row r="39" spans="1:34" ht="15" x14ac:dyDescent="0.2">
      <c r="A39" s="20"/>
      <c r="L39" s="76"/>
      <c r="M39" s="76"/>
      <c r="N39" s="76"/>
      <c r="O39" s="76"/>
      <c r="P39" s="76"/>
      <c r="Q39" s="76"/>
      <c r="R39" s="68"/>
      <c r="S39" s="68"/>
      <c r="T39" s="6"/>
      <c r="V39" s="72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</row>
    <row r="40" spans="1:34" ht="15" x14ac:dyDescent="0.2">
      <c r="A40" s="20"/>
      <c r="L40" s="76"/>
      <c r="M40" s="76"/>
      <c r="N40" s="76"/>
      <c r="O40" s="76"/>
      <c r="P40" s="76"/>
      <c r="Q40" s="76"/>
      <c r="R40" s="68"/>
      <c r="S40" s="68"/>
      <c r="T40" s="6"/>
      <c r="V40" s="72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</row>
    <row r="41" spans="1:34" ht="15" x14ac:dyDescent="0.2">
      <c r="A41" s="20"/>
      <c r="L41" s="76"/>
      <c r="M41" s="76"/>
      <c r="N41" s="76"/>
      <c r="O41" s="76"/>
      <c r="P41" s="76"/>
      <c r="Q41" s="76"/>
      <c r="R41" s="68"/>
      <c r="S41" s="68"/>
      <c r="T41" s="6"/>
      <c r="V41" s="72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</row>
    <row r="42" spans="1:34" ht="15" x14ac:dyDescent="0.2">
      <c r="A42" s="20"/>
      <c r="L42" s="76"/>
      <c r="M42" s="76"/>
      <c r="N42" s="76"/>
      <c r="O42" s="76"/>
      <c r="P42" s="76"/>
      <c r="Q42" s="76"/>
      <c r="R42" s="68"/>
      <c r="S42" s="68"/>
      <c r="T42" s="6"/>
      <c r="V42" s="72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</row>
    <row r="43" spans="1:34" ht="15" x14ac:dyDescent="0.2">
      <c r="A43" s="20"/>
      <c r="L43" s="76"/>
      <c r="M43" s="76"/>
      <c r="N43" s="76"/>
      <c r="O43" s="76"/>
      <c r="P43" s="76"/>
      <c r="Q43" s="76"/>
      <c r="R43" s="68"/>
      <c r="S43" s="68"/>
      <c r="T43" s="6"/>
      <c r="V43" s="72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</row>
    <row r="44" spans="1:34" ht="13" x14ac:dyDescent="0.15"/>
    <row r="45" spans="1:34" ht="13" x14ac:dyDescent="0.15"/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1"/>
  <sheetViews>
    <sheetView workbookViewId="0"/>
  </sheetViews>
  <sheetFormatPr baseColWidth="10" defaultRowHeight="16" x14ac:dyDescent="0.15"/>
  <sheetData>
    <row r="1" spans="1:27" ht="15" x14ac:dyDescent="0.2">
      <c r="A1" s="22"/>
      <c r="B1" s="23"/>
      <c r="C1" s="23"/>
    </row>
    <row r="2" spans="1:27" ht="19" x14ac:dyDescent="0.15">
      <c r="A2" s="36" t="s">
        <v>283</v>
      </c>
      <c r="B2" s="29" t="s">
        <v>308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r="3" spans="1:27" ht="15" x14ac:dyDescent="0.2">
      <c r="A3" s="20"/>
      <c r="B3" s="5"/>
      <c r="C3" s="53"/>
      <c r="D3" s="4"/>
      <c r="E3" s="54"/>
      <c r="F3" s="461"/>
      <c r="G3" s="461"/>
      <c r="H3" s="461"/>
      <c r="I3" s="461"/>
      <c r="J3" s="461"/>
    </row>
    <row r="4" spans="1:27" ht="15" x14ac:dyDescent="0.2">
      <c r="A4" s="79"/>
      <c r="B4" s="456" t="s">
        <v>92</v>
      </c>
      <c r="C4" s="456"/>
      <c r="D4" s="94"/>
      <c r="E4" s="458" t="s">
        <v>91</v>
      </c>
      <c r="F4" s="458"/>
      <c r="G4" s="458"/>
      <c r="H4" s="458"/>
      <c r="I4" s="458"/>
      <c r="J4" s="92"/>
      <c r="K4" s="458"/>
      <c r="L4" s="458"/>
      <c r="M4" s="458"/>
      <c r="N4" s="458"/>
      <c r="O4" s="394"/>
      <c r="P4" s="156"/>
      <c r="R4" s="69"/>
      <c r="T4" s="5"/>
      <c r="U4" s="5"/>
      <c r="V4" s="5"/>
      <c r="W4" s="5"/>
      <c r="X4" s="5"/>
      <c r="Y4" s="5"/>
      <c r="Z4" s="5"/>
      <c r="AA4" s="5"/>
    </row>
    <row r="5" spans="1:27" ht="15" x14ac:dyDescent="0.2">
      <c r="A5" s="79"/>
      <c r="B5" s="462"/>
      <c r="C5" s="462"/>
      <c r="D5" s="13"/>
      <c r="E5" s="157">
        <v>2013</v>
      </c>
      <c r="F5" s="157">
        <v>2014</v>
      </c>
      <c r="G5" s="157">
        <v>2015</v>
      </c>
      <c r="H5" s="157">
        <v>2016</v>
      </c>
      <c r="I5" s="157">
        <v>2017</v>
      </c>
      <c r="J5" s="92"/>
      <c r="K5" s="157">
        <v>2013</v>
      </c>
      <c r="L5" s="157">
        <v>2014</v>
      </c>
      <c r="M5" s="157">
        <v>2015</v>
      </c>
      <c r="N5" s="157">
        <v>2016</v>
      </c>
      <c r="O5" s="157">
        <v>2017</v>
      </c>
      <c r="P5" s="159"/>
      <c r="Q5" s="5"/>
      <c r="S5" s="5"/>
      <c r="T5" s="5"/>
      <c r="U5" s="5"/>
      <c r="V5" s="5"/>
      <c r="W5" s="5"/>
      <c r="X5" s="5"/>
      <c r="Y5" s="5"/>
      <c r="Z5" s="5"/>
    </row>
    <row r="6" spans="1:27" ht="15" x14ac:dyDescent="0.2">
      <c r="A6" s="79"/>
      <c r="B6" s="158"/>
      <c r="C6" s="158"/>
      <c r="D6" s="158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80"/>
      <c r="S6" s="5"/>
      <c r="T6" s="5"/>
      <c r="U6" s="5"/>
      <c r="V6" s="5"/>
      <c r="W6" s="5"/>
      <c r="X6" s="5"/>
      <c r="Y6" s="5"/>
      <c r="Z6" s="5"/>
    </row>
    <row r="7" spans="1:27" ht="15" x14ac:dyDescent="0.2">
      <c r="A7" s="375">
        <v>1</v>
      </c>
      <c r="B7" s="377" t="s">
        <v>286</v>
      </c>
      <c r="C7" s="160" t="s">
        <v>299</v>
      </c>
      <c r="D7" s="134"/>
      <c r="E7" s="215">
        <v>81.309328968903444</v>
      </c>
      <c r="F7" s="215">
        <v>80.266666666666666</v>
      </c>
      <c r="G7" s="215">
        <v>92.333113020489094</v>
      </c>
      <c r="H7" s="215">
        <v>95.583807293409166</v>
      </c>
      <c r="I7" s="215">
        <v>99.634551495016609</v>
      </c>
      <c r="J7" s="162"/>
      <c r="K7" s="213">
        <v>1</v>
      </c>
      <c r="L7" s="213">
        <v>1</v>
      </c>
      <c r="M7" s="213">
        <v>1</v>
      </c>
      <c r="N7" s="213">
        <v>1</v>
      </c>
      <c r="O7" s="213">
        <v>1</v>
      </c>
      <c r="P7" s="159"/>
      <c r="S7" s="5"/>
      <c r="T7" s="5"/>
      <c r="U7" s="5"/>
      <c r="V7" s="5"/>
      <c r="W7" s="5"/>
      <c r="X7" s="5"/>
      <c r="Y7" s="5"/>
    </row>
    <row r="8" spans="1:27" ht="15" x14ac:dyDescent="0.2">
      <c r="A8" s="375">
        <v>2</v>
      </c>
      <c r="B8" s="376" t="s">
        <v>102</v>
      </c>
      <c r="C8" s="112" t="s">
        <v>6</v>
      </c>
      <c r="D8" s="134"/>
      <c r="E8" s="214">
        <v>68.042939719240294</v>
      </c>
      <c r="F8" s="164">
        <v>66.831275720164612</v>
      </c>
      <c r="G8" s="164">
        <v>80.598903416280052</v>
      </c>
      <c r="H8" s="164">
        <v>89.554723262588425</v>
      </c>
      <c r="I8" s="164">
        <v>96.545984186433628</v>
      </c>
      <c r="J8" s="162"/>
      <c r="K8" s="211">
        <v>2</v>
      </c>
      <c r="L8" s="211">
        <v>3</v>
      </c>
      <c r="M8" s="211">
        <v>2</v>
      </c>
      <c r="N8" s="211">
        <v>2</v>
      </c>
      <c r="O8" s="211">
        <v>2</v>
      </c>
      <c r="P8" s="159"/>
      <c r="S8" s="5"/>
      <c r="T8" s="5"/>
      <c r="U8" s="5"/>
      <c r="V8" s="5"/>
      <c r="W8" s="5"/>
      <c r="X8" s="5"/>
      <c r="Y8" s="5"/>
    </row>
    <row r="9" spans="1:27" ht="15" x14ac:dyDescent="0.2">
      <c r="A9" s="375">
        <v>3</v>
      </c>
      <c r="B9" s="376" t="s">
        <v>108</v>
      </c>
      <c r="C9" s="112" t="s">
        <v>162</v>
      </c>
      <c r="D9" s="134"/>
      <c r="E9" s="214">
        <v>63.937007874015748</v>
      </c>
      <c r="F9" s="164">
        <v>68.976377952755911</v>
      </c>
      <c r="G9" s="164">
        <v>80.507131537242472</v>
      </c>
      <c r="H9" s="164">
        <v>88.272583201267835</v>
      </c>
      <c r="I9" s="164">
        <v>96.220472440944889</v>
      </c>
      <c r="J9" s="162"/>
      <c r="K9" s="211">
        <v>4</v>
      </c>
      <c r="L9" s="211">
        <v>2</v>
      </c>
      <c r="M9" s="211">
        <v>3</v>
      </c>
      <c r="N9" s="211">
        <v>3</v>
      </c>
      <c r="O9" s="211">
        <v>3</v>
      </c>
      <c r="P9" s="159"/>
      <c r="S9" s="5"/>
      <c r="T9" s="5"/>
      <c r="U9" s="5"/>
      <c r="V9" s="5"/>
      <c r="W9" s="5"/>
      <c r="X9" s="5"/>
      <c r="Y9" s="5"/>
    </row>
    <row r="10" spans="1:27" ht="15" x14ac:dyDescent="0.2">
      <c r="A10" s="375">
        <v>4</v>
      </c>
      <c r="B10" s="376" t="s">
        <v>101</v>
      </c>
      <c r="C10" s="112" t="s">
        <v>4</v>
      </c>
      <c r="D10" s="134"/>
      <c r="E10" s="214">
        <v>64.834605597964384</v>
      </c>
      <c r="F10" s="164">
        <v>61.679389312977094</v>
      </c>
      <c r="G10" s="164">
        <v>76.335877862595424</v>
      </c>
      <c r="H10" s="164">
        <v>82.035623409669213</v>
      </c>
      <c r="I10" s="164">
        <v>86.832740213523138</v>
      </c>
      <c r="J10" s="162"/>
      <c r="K10" s="211">
        <v>3</v>
      </c>
      <c r="L10" s="211">
        <v>5</v>
      </c>
      <c r="M10" s="211">
        <v>5</v>
      </c>
      <c r="N10" s="211">
        <v>4</v>
      </c>
      <c r="O10" s="211">
        <v>4</v>
      </c>
      <c r="P10" s="159"/>
      <c r="S10" s="5"/>
      <c r="T10" s="5"/>
      <c r="U10" s="5"/>
      <c r="V10" s="5"/>
      <c r="W10" s="5"/>
      <c r="X10" s="5"/>
      <c r="Y10" s="5"/>
    </row>
    <row r="11" spans="1:27" ht="15" x14ac:dyDescent="0.2">
      <c r="A11" s="375">
        <v>5</v>
      </c>
      <c r="B11" s="376" t="s">
        <v>99</v>
      </c>
      <c r="C11" s="112" t="s">
        <v>5</v>
      </c>
      <c r="D11" s="134"/>
      <c r="E11" s="214">
        <v>53.738317757009348</v>
      </c>
      <c r="F11" s="164">
        <v>66.754617414248017</v>
      </c>
      <c r="G11" s="164">
        <v>76.578947368421055</v>
      </c>
      <c r="H11" s="164">
        <v>79.631578947368425</v>
      </c>
      <c r="I11" s="164">
        <v>85.526315789473685</v>
      </c>
      <c r="J11" s="166"/>
      <c r="K11" s="211">
        <v>5</v>
      </c>
      <c r="L11" s="211">
        <v>4</v>
      </c>
      <c r="M11" s="211">
        <v>4</v>
      </c>
      <c r="N11" s="211">
        <v>5</v>
      </c>
      <c r="O11" s="211">
        <v>5</v>
      </c>
      <c r="P11" s="159"/>
      <c r="S11" s="5"/>
      <c r="T11" s="5"/>
      <c r="U11" s="5"/>
      <c r="V11" s="5"/>
      <c r="W11" s="5"/>
      <c r="X11" s="5"/>
      <c r="Y11" s="5"/>
    </row>
    <row r="12" spans="1:27" ht="15" x14ac:dyDescent="0.2">
      <c r="A12" s="375">
        <v>6</v>
      </c>
      <c r="B12" s="376" t="s">
        <v>105</v>
      </c>
      <c r="C12" s="112" t="s">
        <v>9</v>
      </c>
      <c r="D12" s="134"/>
      <c r="E12" s="214">
        <v>42.398648648648653</v>
      </c>
      <c r="F12" s="164">
        <v>48.336252189141852</v>
      </c>
      <c r="G12" s="164">
        <v>56.672297297297298</v>
      </c>
      <c r="H12" s="164">
        <v>59.881756756756758</v>
      </c>
      <c r="I12" s="164">
        <v>70.354729729729726</v>
      </c>
      <c r="J12" s="162"/>
      <c r="K12" s="211">
        <v>7</v>
      </c>
      <c r="L12" s="211">
        <v>7</v>
      </c>
      <c r="M12" s="211">
        <v>7</v>
      </c>
      <c r="N12" s="211">
        <v>7</v>
      </c>
      <c r="O12" s="211">
        <v>6</v>
      </c>
      <c r="P12" s="159"/>
      <c r="S12" s="5"/>
      <c r="T12" s="5"/>
      <c r="U12" s="5"/>
      <c r="V12" s="5"/>
      <c r="W12" s="5"/>
      <c r="X12" s="5"/>
      <c r="Y12" s="5"/>
    </row>
    <row r="13" spans="1:27" ht="15" x14ac:dyDescent="0.2">
      <c r="A13" s="380">
        <v>7</v>
      </c>
      <c r="B13" s="376" t="s">
        <v>106</v>
      </c>
      <c r="C13" s="112" t="s">
        <v>160</v>
      </c>
      <c r="D13" s="134"/>
      <c r="E13" s="214">
        <v>52.51046025104602</v>
      </c>
      <c r="F13" s="164">
        <v>54.201680672268907</v>
      </c>
      <c r="G13" s="164">
        <v>57.322175732217573</v>
      </c>
      <c r="H13" s="164">
        <v>62.552301255230127</v>
      </c>
      <c r="I13" s="164">
        <v>67.420349434737929</v>
      </c>
      <c r="J13" s="166"/>
      <c r="K13" s="211">
        <v>6</v>
      </c>
      <c r="L13" s="211">
        <v>6</v>
      </c>
      <c r="M13" s="211">
        <v>6</v>
      </c>
      <c r="N13" s="211">
        <v>6</v>
      </c>
      <c r="O13" s="211">
        <v>7</v>
      </c>
      <c r="P13" s="159"/>
      <c r="S13" s="5"/>
      <c r="T13" s="5"/>
      <c r="U13" s="5"/>
      <c r="V13" s="5"/>
      <c r="W13" s="5"/>
      <c r="X13" s="5"/>
      <c r="Y13" s="5"/>
    </row>
    <row r="14" spans="1:27" ht="15" x14ac:dyDescent="0.2">
      <c r="A14" s="381">
        <v>8</v>
      </c>
      <c r="B14" s="376" t="s">
        <v>104</v>
      </c>
      <c r="C14" s="112" t="s">
        <v>11</v>
      </c>
      <c r="D14" s="134"/>
      <c r="E14" s="214">
        <v>38.540145985401459</v>
      </c>
      <c r="F14" s="164">
        <v>40.243902439024396</v>
      </c>
      <c r="G14" s="164">
        <v>54.703557312252961</v>
      </c>
      <c r="H14" s="164">
        <v>57.033639143730888</v>
      </c>
      <c r="I14" s="164">
        <v>62.920489296636084</v>
      </c>
      <c r="J14" s="166"/>
      <c r="K14" s="211">
        <v>9</v>
      </c>
      <c r="L14" s="211">
        <v>10</v>
      </c>
      <c r="M14" s="211">
        <v>8</v>
      </c>
      <c r="N14" s="211">
        <v>8</v>
      </c>
      <c r="O14" s="211">
        <v>8</v>
      </c>
      <c r="P14" s="159"/>
      <c r="S14" s="5"/>
      <c r="T14" s="5"/>
      <c r="U14" s="5"/>
      <c r="V14" s="5"/>
      <c r="W14" s="5"/>
      <c r="X14" s="5"/>
      <c r="Y14" s="5"/>
    </row>
    <row r="15" spans="1:27" ht="15" x14ac:dyDescent="0.2">
      <c r="A15" s="381">
        <v>9</v>
      </c>
      <c r="B15" s="376" t="s">
        <v>107</v>
      </c>
      <c r="C15" s="112" t="s">
        <v>8</v>
      </c>
      <c r="D15" s="134"/>
      <c r="E15" s="214">
        <v>37.38229755178908</v>
      </c>
      <c r="F15" s="164">
        <v>42.289039767216295</v>
      </c>
      <c r="G15" s="164">
        <v>49.05094905094905</v>
      </c>
      <c r="H15" s="164">
        <v>51.571709233791751</v>
      </c>
      <c r="I15" s="164">
        <v>61.151079136690647</v>
      </c>
      <c r="J15" s="162"/>
      <c r="K15" s="211">
        <v>10</v>
      </c>
      <c r="L15" s="211">
        <v>8</v>
      </c>
      <c r="M15" s="211">
        <v>11</v>
      </c>
      <c r="N15" s="211">
        <v>9</v>
      </c>
      <c r="O15" s="211">
        <v>9</v>
      </c>
      <c r="P15" s="159"/>
      <c r="S15" s="5"/>
      <c r="T15" s="5"/>
      <c r="U15" s="5"/>
      <c r="V15" s="5"/>
      <c r="W15" s="5"/>
      <c r="X15" s="5"/>
      <c r="Y15" s="5"/>
    </row>
    <row r="16" spans="1:27" ht="15" x14ac:dyDescent="0.2">
      <c r="A16" s="381">
        <v>10</v>
      </c>
      <c r="B16" s="376" t="s">
        <v>111</v>
      </c>
      <c r="C16" s="112" t="s">
        <v>0</v>
      </c>
      <c r="D16" s="134"/>
      <c r="E16" s="214">
        <v>26.676384839650147</v>
      </c>
      <c r="F16" s="164">
        <v>41.124260355029584</v>
      </c>
      <c r="G16" s="164">
        <v>48.668639053254438</v>
      </c>
      <c r="H16" s="164">
        <v>45.710059171597635</v>
      </c>
      <c r="I16" s="164">
        <v>56.470588235294116</v>
      </c>
      <c r="J16" s="162"/>
      <c r="K16" s="211">
        <v>13</v>
      </c>
      <c r="L16" s="211">
        <v>9</v>
      </c>
      <c r="M16" s="211">
        <v>12</v>
      </c>
      <c r="N16" s="211">
        <v>11</v>
      </c>
      <c r="O16" s="211">
        <v>10</v>
      </c>
      <c r="P16" s="159"/>
      <c r="S16" s="5"/>
      <c r="T16" s="5"/>
      <c r="U16" s="5"/>
      <c r="V16" s="5"/>
      <c r="W16" s="5"/>
      <c r="X16" s="5"/>
      <c r="Y16" s="5"/>
    </row>
    <row r="17" spans="1:32" ht="15" x14ac:dyDescent="0.2">
      <c r="A17" s="381">
        <v>11</v>
      </c>
      <c r="B17" s="376" t="s">
        <v>109</v>
      </c>
      <c r="C17" s="112" t="s">
        <v>161</v>
      </c>
      <c r="D17" s="134"/>
      <c r="E17" s="214">
        <v>41.870824053452118</v>
      </c>
      <c r="F17" s="164">
        <v>40.110497237569056</v>
      </c>
      <c r="G17" s="164">
        <v>51.138952164009112</v>
      </c>
      <c r="H17" s="164">
        <v>48.173515981735157</v>
      </c>
      <c r="I17" s="164">
        <v>55.278093076049942</v>
      </c>
      <c r="J17" s="162"/>
      <c r="K17" s="211">
        <v>8</v>
      </c>
      <c r="L17" s="211">
        <v>11</v>
      </c>
      <c r="M17" s="211">
        <v>9</v>
      </c>
      <c r="N17" s="211">
        <v>10</v>
      </c>
      <c r="O17" s="211">
        <v>11</v>
      </c>
      <c r="P17" s="159"/>
      <c r="S17" s="5"/>
      <c r="T17" s="5"/>
      <c r="U17" s="5"/>
      <c r="V17" s="5"/>
      <c r="W17" s="5"/>
      <c r="X17" s="5"/>
      <c r="Y17" s="5"/>
    </row>
    <row r="18" spans="1:32" ht="15" x14ac:dyDescent="0.2">
      <c r="A18" s="381">
        <v>12</v>
      </c>
      <c r="B18" s="376" t="s">
        <v>110</v>
      </c>
      <c r="C18" s="112" t="s">
        <v>1</v>
      </c>
      <c r="D18" s="134"/>
      <c r="E18" s="214">
        <v>32.515337423312886</v>
      </c>
      <c r="F18" s="164">
        <v>33.003952569169961</v>
      </c>
      <c r="G18" s="164">
        <v>42.490118577075101</v>
      </c>
      <c r="H18" s="164">
        <v>40.51383399209486</v>
      </c>
      <c r="I18" s="164">
        <v>50</v>
      </c>
      <c r="J18" s="162"/>
      <c r="K18" s="211">
        <v>11</v>
      </c>
      <c r="L18" s="211">
        <v>13</v>
      </c>
      <c r="M18" s="211">
        <v>13</v>
      </c>
      <c r="N18" s="211">
        <v>13</v>
      </c>
      <c r="O18" s="211">
        <v>12</v>
      </c>
      <c r="P18" s="159"/>
      <c r="S18" s="5"/>
      <c r="T18" s="5"/>
      <c r="U18" s="5"/>
      <c r="V18" s="5"/>
      <c r="W18" s="5"/>
      <c r="X18" s="5"/>
      <c r="Y18" s="5"/>
    </row>
    <row r="19" spans="1:32" ht="15" x14ac:dyDescent="0.2">
      <c r="A19" s="381">
        <v>13</v>
      </c>
      <c r="B19" s="376" t="s">
        <v>188</v>
      </c>
      <c r="C19" s="112" t="s">
        <v>7</v>
      </c>
      <c r="D19" s="134"/>
      <c r="E19" s="214">
        <v>31.320754716981131</v>
      </c>
      <c r="F19" s="164">
        <v>37.377690802348333</v>
      </c>
      <c r="G19" s="164">
        <v>50.88062622309198</v>
      </c>
      <c r="H19" s="164">
        <v>45.596868884540115</v>
      </c>
      <c r="I19" s="164">
        <v>45.205479452054796</v>
      </c>
      <c r="J19" s="162"/>
      <c r="K19" s="211">
        <v>12</v>
      </c>
      <c r="L19" s="211">
        <v>12</v>
      </c>
      <c r="M19" s="211">
        <v>10</v>
      </c>
      <c r="N19" s="211">
        <v>12</v>
      </c>
      <c r="O19" s="211">
        <v>13</v>
      </c>
      <c r="P19" s="159"/>
      <c r="S19" s="5"/>
      <c r="T19" s="5"/>
      <c r="U19" s="5"/>
      <c r="V19" s="5"/>
      <c r="W19" s="5"/>
      <c r="X19" s="5"/>
      <c r="Y19" s="5"/>
    </row>
    <row r="20" spans="1:32" ht="15" x14ac:dyDescent="0.2">
      <c r="A20" s="380">
        <v>14</v>
      </c>
      <c r="B20" s="376" t="s">
        <v>112</v>
      </c>
      <c r="C20" s="112" t="s">
        <v>10</v>
      </c>
      <c r="D20" s="134"/>
      <c r="E20" s="214">
        <v>20</v>
      </c>
      <c r="F20" s="164">
        <v>23.89937106918239</v>
      </c>
      <c r="G20" s="164">
        <v>30.39832285115304</v>
      </c>
      <c r="H20" s="164">
        <v>31.027253668763102</v>
      </c>
      <c r="I20" s="164">
        <v>38.9937106918239</v>
      </c>
      <c r="J20" s="162"/>
      <c r="K20" s="211">
        <v>15</v>
      </c>
      <c r="L20" s="211">
        <v>15</v>
      </c>
      <c r="M20" s="211">
        <v>15</v>
      </c>
      <c r="N20" s="211">
        <v>14</v>
      </c>
      <c r="O20" s="211">
        <v>14</v>
      </c>
      <c r="P20" s="159"/>
      <c r="S20" s="5"/>
      <c r="T20" s="5"/>
      <c r="U20" s="5"/>
      <c r="V20" s="5"/>
      <c r="W20" s="5"/>
      <c r="X20" s="5"/>
      <c r="Y20" s="5"/>
    </row>
    <row r="21" spans="1:32" ht="15" x14ac:dyDescent="0.2">
      <c r="A21" s="380">
        <v>15</v>
      </c>
      <c r="B21" s="376" t="s">
        <v>103</v>
      </c>
      <c r="C21" s="112" t="s">
        <v>2</v>
      </c>
      <c r="D21" s="134"/>
      <c r="E21" s="214">
        <v>22.700054436581382</v>
      </c>
      <c r="F21" s="164">
        <v>25.447639717851327</v>
      </c>
      <c r="G21" s="164">
        <v>32.273972602739725</v>
      </c>
      <c r="H21" s="164">
        <v>29.589041095890412</v>
      </c>
      <c r="I21" s="164">
        <v>37.264150943396224</v>
      </c>
      <c r="J21" s="162"/>
      <c r="K21" s="211">
        <v>14</v>
      </c>
      <c r="L21" s="211">
        <v>14</v>
      </c>
      <c r="M21" s="211">
        <v>14</v>
      </c>
      <c r="N21" s="211">
        <v>15</v>
      </c>
      <c r="O21" s="211">
        <v>15</v>
      </c>
      <c r="P21" s="159"/>
      <c r="S21" s="5"/>
      <c r="T21" s="5"/>
      <c r="U21" s="5"/>
      <c r="V21" s="5"/>
      <c r="W21" s="5"/>
      <c r="X21" s="5"/>
      <c r="Y21" s="5"/>
    </row>
    <row r="22" spans="1:32" ht="15" x14ac:dyDescent="0.2">
      <c r="A22" s="20"/>
      <c r="B22" s="159"/>
      <c r="C22" s="159"/>
      <c r="D22" s="159"/>
      <c r="E22" s="159"/>
      <c r="F22" s="159"/>
      <c r="G22" s="159"/>
      <c r="H22" s="159"/>
      <c r="I22" s="159"/>
      <c r="J22" s="159"/>
      <c r="K22" s="159"/>
      <c r="L22" s="223"/>
      <c r="M22" s="223"/>
      <c r="N22" s="223"/>
      <c r="O22" s="223"/>
      <c r="P22" s="223"/>
      <c r="Q22" s="74"/>
      <c r="R22" s="68"/>
      <c r="S22" s="72"/>
      <c r="T22" s="5"/>
      <c r="U22" s="5"/>
      <c r="V22" s="5"/>
      <c r="W22" s="5"/>
      <c r="X22" s="5"/>
      <c r="Y22" s="5"/>
    </row>
    <row r="23" spans="1:32" ht="15" x14ac:dyDescent="0.2">
      <c r="A23" s="20"/>
      <c r="B23" s="459" t="s">
        <v>273</v>
      </c>
      <c r="C23" s="459"/>
      <c r="D23" s="459"/>
      <c r="E23" s="459"/>
      <c r="F23" s="459"/>
      <c r="G23" s="459"/>
      <c r="H23" s="459"/>
      <c r="I23" s="459"/>
      <c r="J23" s="459"/>
      <c r="K23" s="459"/>
      <c r="L23" s="459"/>
      <c r="M23" s="459"/>
      <c r="N23" s="459"/>
      <c r="O23" s="459"/>
      <c r="P23" s="224"/>
      <c r="Q23" s="76"/>
      <c r="R23" s="68"/>
      <c r="S23" s="6"/>
      <c r="T23" s="5"/>
      <c r="U23" s="5"/>
      <c r="V23" s="5"/>
      <c r="W23" s="5"/>
      <c r="X23" s="5"/>
      <c r="Y23" s="5"/>
      <c r="Z23" s="5"/>
      <c r="AA23" s="5"/>
    </row>
    <row r="24" spans="1:32" ht="15" x14ac:dyDescent="0.2">
      <c r="A24" s="20"/>
      <c r="L24" s="76"/>
      <c r="M24" s="76"/>
      <c r="N24" s="76"/>
      <c r="O24" s="76"/>
      <c r="P24" s="76"/>
      <c r="Q24" s="76"/>
      <c r="R24" s="68"/>
      <c r="S24" s="6"/>
      <c r="T24" s="5"/>
      <c r="U24" s="5"/>
      <c r="V24" s="5"/>
      <c r="W24" s="5"/>
      <c r="X24" s="5"/>
      <c r="Y24" s="5"/>
      <c r="Z24" s="5"/>
      <c r="AA24" s="5"/>
      <c r="AB24" s="6"/>
      <c r="AC24" s="6"/>
      <c r="AD24" s="6"/>
      <c r="AE24" s="6"/>
      <c r="AF24" s="6"/>
    </row>
    <row r="25" spans="1:32" ht="15" x14ac:dyDescent="0.2">
      <c r="A25" s="20"/>
      <c r="L25" s="76"/>
      <c r="M25" s="76"/>
      <c r="N25" s="76"/>
      <c r="O25" s="76"/>
      <c r="P25" s="76"/>
      <c r="S25" s="6"/>
      <c r="T25" s="5"/>
      <c r="U25" s="5"/>
      <c r="V25" s="5"/>
      <c r="W25" s="5"/>
      <c r="X25" s="5"/>
      <c r="Y25" s="5"/>
      <c r="Z25" s="5"/>
      <c r="AA25" s="5"/>
      <c r="AB25" s="6"/>
      <c r="AC25" s="6"/>
      <c r="AD25" s="6"/>
      <c r="AE25" s="6"/>
      <c r="AF25" s="6"/>
    </row>
    <row r="26" spans="1:32" ht="15" x14ac:dyDescent="0.2">
      <c r="A26" s="20"/>
      <c r="L26" s="76"/>
      <c r="M26" s="76"/>
      <c r="N26" s="76"/>
      <c r="O26" s="76"/>
      <c r="P26" s="76"/>
      <c r="S26" s="6"/>
      <c r="T26" s="5"/>
      <c r="U26" s="5"/>
      <c r="V26" s="5"/>
      <c r="W26" s="5"/>
      <c r="X26" s="5"/>
      <c r="Y26" s="5"/>
      <c r="Z26" s="5"/>
      <c r="AA26" s="5"/>
      <c r="AB26" s="6"/>
      <c r="AC26" s="6"/>
      <c r="AD26" s="6"/>
      <c r="AE26" s="6"/>
      <c r="AF26" s="6"/>
    </row>
    <row r="27" spans="1:32" ht="15" x14ac:dyDescent="0.2">
      <c r="A27" s="20"/>
      <c r="L27" s="76"/>
      <c r="M27" s="76"/>
      <c r="N27" s="76"/>
      <c r="O27" s="76"/>
      <c r="P27" s="76"/>
      <c r="S27" s="6"/>
      <c r="T27" s="5"/>
      <c r="U27" s="5"/>
      <c r="V27" s="5"/>
      <c r="W27" s="5"/>
      <c r="X27" s="5"/>
      <c r="Y27" s="5"/>
      <c r="Z27" s="5"/>
      <c r="AA27" s="5"/>
      <c r="AB27" s="6"/>
      <c r="AC27" s="6"/>
      <c r="AD27" s="6"/>
      <c r="AE27" s="6"/>
      <c r="AF27" s="6"/>
    </row>
    <row r="28" spans="1:32" ht="15" x14ac:dyDescent="0.2">
      <c r="A28" s="20"/>
      <c r="L28" s="76"/>
      <c r="M28" s="76"/>
      <c r="N28" s="76"/>
      <c r="O28" s="76"/>
      <c r="P28" s="76"/>
      <c r="S28" s="6"/>
      <c r="T28" s="5"/>
      <c r="U28" s="5"/>
      <c r="V28" s="5"/>
      <c r="W28" s="5"/>
      <c r="X28" s="5"/>
      <c r="Y28" s="5"/>
      <c r="Z28" s="5"/>
      <c r="AA28" s="5"/>
      <c r="AB28" s="6"/>
      <c r="AC28" s="6"/>
      <c r="AD28" s="6"/>
      <c r="AE28" s="6"/>
      <c r="AF28" s="6"/>
    </row>
    <row r="29" spans="1:32" ht="15" x14ac:dyDescent="0.2">
      <c r="A29" s="20"/>
      <c r="L29" s="76"/>
      <c r="M29" s="76"/>
      <c r="N29" s="76"/>
      <c r="O29" s="76"/>
      <c r="P29" s="76"/>
      <c r="S29" s="6"/>
      <c r="T29" s="5"/>
      <c r="U29" s="5"/>
      <c r="V29" s="5"/>
      <c r="W29" s="5"/>
      <c r="X29" s="5"/>
      <c r="Y29" s="5"/>
      <c r="Z29" s="5"/>
      <c r="AA29" s="5"/>
      <c r="AB29" s="6"/>
      <c r="AC29" s="6"/>
      <c r="AD29" s="6"/>
      <c r="AE29" s="6"/>
      <c r="AF29" s="6"/>
    </row>
    <row r="30" spans="1:32" ht="15" x14ac:dyDescent="0.2">
      <c r="A30" s="20"/>
      <c r="B30" s="7"/>
      <c r="C30" s="7"/>
      <c r="D30" s="7"/>
      <c r="E30" s="7"/>
      <c r="F30" s="6"/>
      <c r="G30" s="7"/>
      <c r="H30" s="7"/>
      <c r="I30" s="7"/>
      <c r="J30" s="6"/>
      <c r="K30" s="9"/>
      <c r="L30" s="6"/>
      <c r="M30" s="6"/>
      <c r="N30" s="6"/>
      <c r="O30" s="6"/>
      <c r="P30" s="9"/>
      <c r="S30" s="6"/>
      <c r="T30" s="5"/>
      <c r="U30" s="5"/>
      <c r="V30" s="5"/>
      <c r="W30" s="5"/>
      <c r="X30" s="5"/>
      <c r="Y30" s="5"/>
      <c r="Z30" s="5"/>
      <c r="AA30" s="5"/>
      <c r="AB30" s="6"/>
      <c r="AC30" s="6"/>
      <c r="AD30" s="6"/>
      <c r="AE30" s="6"/>
      <c r="AF30" s="6"/>
    </row>
    <row r="31" spans="1:32" ht="15" x14ac:dyDescent="0.2">
      <c r="A31" s="20"/>
      <c r="B31" s="7"/>
      <c r="C31" s="7"/>
      <c r="D31" s="7"/>
      <c r="E31" s="7"/>
      <c r="F31" s="6"/>
      <c r="G31" s="7"/>
      <c r="H31" s="7"/>
      <c r="I31" s="7"/>
      <c r="J31" s="6"/>
      <c r="K31" s="9"/>
      <c r="L31" s="6"/>
      <c r="M31" s="6"/>
      <c r="N31" s="6"/>
      <c r="O31" s="6"/>
      <c r="P31" s="9"/>
      <c r="S31" s="6"/>
      <c r="T31" s="5"/>
      <c r="U31" s="5"/>
      <c r="V31" s="5"/>
      <c r="W31" s="5"/>
      <c r="X31" s="5"/>
      <c r="Y31" s="5"/>
      <c r="Z31" s="5"/>
      <c r="AA31" s="5"/>
      <c r="AB31" s="6"/>
      <c r="AC31" s="6"/>
      <c r="AD31" s="6"/>
      <c r="AE31" s="6"/>
      <c r="AF31" s="6"/>
    </row>
    <row r="32" spans="1:32" ht="15" x14ac:dyDescent="0.2">
      <c r="A32" s="20"/>
      <c r="B32" s="7"/>
      <c r="C32" s="7"/>
      <c r="D32" s="7"/>
      <c r="E32" s="7"/>
      <c r="F32" s="6"/>
      <c r="G32" s="7"/>
      <c r="H32" s="7"/>
      <c r="I32" s="7"/>
      <c r="J32" s="6"/>
      <c r="K32" s="9"/>
      <c r="L32" s="6"/>
      <c r="M32" s="6"/>
      <c r="N32" s="6"/>
      <c r="O32" s="6"/>
      <c r="P32" s="9"/>
      <c r="S32" s="6"/>
      <c r="T32" s="5"/>
      <c r="U32" s="5"/>
      <c r="V32" s="5"/>
      <c r="W32" s="5"/>
      <c r="X32" s="5"/>
      <c r="Y32" s="5"/>
      <c r="Z32" s="5"/>
      <c r="AA32" s="5"/>
      <c r="AB32" s="6"/>
      <c r="AC32" s="6"/>
      <c r="AD32" s="6"/>
      <c r="AE32" s="6"/>
      <c r="AF32" s="6"/>
    </row>
    <row r="33" spans="1:32" ht="15" x14ac:dyDescent="0.2">
      <c r="A33" s="20"/>
      <c r="B33" s="7"/>
      <c r="C33" s="7"/>
      <c r="D33" s="7"/>
      <c r="E33" s="7"/>
      <c r="F33" s="6"/>
      <c r="G33" s="7"/>
      <c r="H33" s="7"/>
      <c r="I33" s="7"/>
      <c r="J33" s="6"/>
      <c r="K33" s="9"/>
      <c r="L33" s="6"/>
      <c r="M33" s="6"/>
      <c r="N33" s="6"/>
      <c r="O33" s="6"/>
      <c r="P33" s="9"/>
      <c r="S33" s="8"/>
      <c r="T33" s="5"/>
      <c r="U33" s="5"/>
      <c r="V33" s="5"/>
      <c r="W33" s="5"/>
      <c r="X33" s="5"/>
      <c r="Y33" s="5"/>
      <c r="Z33" s="5"/>
      <c r="AA33" s="5"/>
      <c r="AB33" s="6"/>
      <c r="AC33" s="6"/>
      <c r="AD33" s="6"/>
      <c r="AE33" s="6"/>
      <c r="AF33" s="6"/>
    </row>
    <row r="34" spans="1:32" ht="15" x14ac:dyDescent="0.2">
      <c r="A34" s="20"/>
      <c r="B34" s="7"/>
      <c r="C34" s="7"/>
      <c r="D34" s="7"/>
      <c r="E34" s="7"/>
      <c r="F34" s="6"/>
      <c r="G34" s="7"/>
      <c r="H34" s="7"/>
      <c r="I34" s="7"/>
      <c r="J34" s="6"/>
      <c r="K34" s="9"/>
      <c r="L34" s="6"/>
      <c r="M34" s="6"/>
      <c r="N34" s="6"/>
      <c r="O34" s="6"/>
      <c r="P34" s="9"/>
      <c r="S34" s="8"/>
      <c r="T34" s="5"/>
      <c r="U34" s="5"/>
      <c r="V34" s="5"/>
      <c r="W34" s="5"/>
      <c r="X34" s="5"/>
      <c r="Y34" s="5"/>
      <c r="Z34" s="5"/>
      <c r="AA34" s="5"/>
      <c r="AB34" s="6"/>
      <c r="AC34" s="6"/>
      <c r="AD34" s="6"/>
      <c r="AE34" s="6"/>
      <c r="AF34" s="6"/>
    </row>
    <row r="35" spans="1:32" ht="15" x14ac:dyDescent="0.2">
      <c r="A35" s="20"/>
      <c r="S35" s="3"/>
      <c r="T35" s="5"/>
      <c r="U35" s="5"/>
      <c r="V35" s="5"/>
      <c r="W35" s="5"/>
      <c r="X35" s="5"/>
      <c r="Y35" s="5"/>
      <c r="Z35" s="5"/>
      <c r="AA35" s="5"/>
    </row>
    <row r="36" spans="1:32" ht="14" x14ac:dyDescent="0.2">
      <c r="B36" s="11"/>
      <c r="I36" s="3"/>
      <c r="J36" s="3"/>
    </row>
    <row r="37" spans="1:32" ht="13" x14ac:dyDescent="0.15"/>
    <row r="38" spans="1:32" ht="13" x14ac:dyDescent="0.15"/>
    <row r="39" spans="1:32" ht="13" x14ac:dyDescent="0.15"/>
    <row r="40" spans="1:32" ht="13" x14ac:dyDescent="0.15"/>
    <row r="41" spans="1:32" ht="13" x14ac:dyDescent="0.15"/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2"/>
  <sheetViews>
    <sheetView workbookViewId="0"/>
  </sheetViews>
  <sheetFormatPr baseColWidth="10" defaultRowHeight="16" x14ac:dyDescent="0.15"/>
  <sheetData>
    <row r="1" spans="1:29" ht="15" x14ac:dyDescent="0.2">
      <c r="A1" s="22"/>
      <c r="B1" s="23"/>
      <c r="C1" s="23"/>
      <c r="N1" s="5"/>
      <c r="O1" s="23"/>
      <c r="P1" s="23"/>
      <c r="AA1" s="5"/>
      <c r="AB1" s="5"/>
      <c r="AC1" s="5"/>
    </row>
    <row r="2" spans="1:29" ht="19" x14ac:dyDescent="0.2">
      <c r="A2" s="36" t="s">
        <v>283</v>
      </c>
      <c r="B2" s="29" t="s">
        <v>309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5"/>
      <c r="AB2" s="5"/>
      <c r="AC2" s="5"/>
    </row>
    <row r="3" spans="1:29" ht="15" x14ac:dyDescent="0.2">
      <c r="A3" s="20"/>
      <c r="B3" s="5"/>
      <c r="C3" s="53"/>
      <c r="D3" s="4"/>
      <c r="E3" s="461"/>
      <c r="F3" s="461"/>
      <c r="G3" s="461"/>
      <c r="H3" s="461"/>
      <c r="N3" s="5"/>
      <c r="O3" s="5"/>
      <c r="P3" s="53"/>
      <c r="Q3" s="4"/>
      <c r="R3" s="461"/>
      <c r="S3" s="461"/>
      <c r="T3" s="461"/>
      <c r="U3" s="461"/>
      <c r="AA3" s="5"/>
      <c r="AB3" s="5"/>
      <c r="AC3" s="5"/>
    </row>
    <row r="4" spans="1:29" ht="14" x14ac:dyDescent="0.2">
      <c r="A4" s="87"/>
      <c r="B4" s="226" t="s">
        <v>260</v>
      </c>
      <c r="C4" s="227"/>
      <c r="D4" s="228"/>
      <c r="E4" s="226">
        <v>2013</v>
      </c>
      <c r="F4" s="229"/>
      <c r="G4" s="226">
        <v>2014</v>
      </c>
      <c r="H4" s="229"/>
      <c r="I4" s="226">
        <v>2015</v>
      </c>
      <c r="J4" s="229"/>
      <c r="K4" s="226">
        <v>2016</v>
      </c>
      <c r="L4" s="229"/>
      <c r="M4" s="90">
        <v>2017</v>
      </c>
      <c r="N4" s="14"/>
      <c r="O4" s="226" t="s">
        <v>260</v>
      </c>
      <c r="P4" s="227"/>
      <c r="Q4" s="228"/>
      <c r="R4" s="226">
        <v>2013</v>
      </c>
      <c r="S4" s="229"/>
      <c r="T4" s="226">
        <v>2014</v>
      </c>
      <c r="U4" s="229"/>
      <c r="V4" s="226">
        <v>2015</v>
      </c>
      <c r="W4" s="229"/>
      <c r="X4" s="226">
        <v>2016</v>
      </c>
      <c r="Y4" s="229"/>
      <c r="Z4" s="90">
        <v>2017</v>
      </c>
    </row>
    <row r="5" spans="1:29" ht="14" x14ac:dyDescent="0.2">
      <c r="A5" s="86"/>
      <c r="B5" s="230"/>
      <c r="C5" s="230"/>
      <c r="D5" s="230"/>
      <c r="E5" s="231"/>
      <c r="F5" s="232"/>
      <c r="G5" s="231"/>
      <c r="H5" s="232"/>
      <c r="I5" s="231"/>
      <c r="J5" s="232"/>
      <c r="K5" s="231"/>
      <c r="L5" s="232"/>
      <c r="M5" s="231"/>
      <c r="N5" s="14"/>
      <c r="O5" s="230"/>
      <c r="P5" s="233"/>
      <c r="Q5" s="230"/>
      <c r="R5" s="231"/>
      <c r="S5" s="232"/>
      <c r="T5" s="231"/>
      <c r="U5" s="232"/>
      <c r="V5" s="231"/>
      <c r="W5" s="232"/>
      <c r="X5" s="231"/>
      <c r="Y5" s="232"/>
      <c r="Z5" s="231"/>
    </row>
    <row r="6" spans="1:29" ht="70" x14ac:dyDescent="0.2">
      <c r="A6" s="87"/>
      <c r="B6" s="466" t="s">
        <v>286</v>
      </c>
      <c r="C6" s="353" t="s">
        <v>23</v>
      </c>
      <c r="D6" s="354"/>
      <c r="E6" s="355">
        <v>3055</v>
      </c>
      <c r="F6" s="356"/>
      <c r="G6" s="355">
        <v>3000</v>
      </c>
      <c r="H6" s="356"/>
      <c r="I6" s="355">
        <v>3026</v>
      </c>
      <c r="J6" s="356"/>
      <c r="K6" s="355">
        <f>SUM(K13,K20,K27,X13,X20,K34,X27,X34)</f>
        <v>2989</v>
      </c>
      <c r="L6" s="356"/>
      <c r="M6" s="357">
        <f>SUM(M13,M20,M27,Z13,Z20,M34,Z27,Z34)</f>
        <v>3010</v>
      </c>
      <c r="N6" s="14"/>
      <c r="O6" s="463" t="s">
        <v>29</v>
      </c>
      <c r="P6" s="235" t="s">
        <v>23</v>
      </c>
      <c r="Q6" s="236"/>
      <c r="R6" s="237">
        <v>325</v>
      </c>
      <c r="S6" s="238"/>
      <c r="T6" s="237">
        <v>321</v>
      </c>
      <c r="U6" s="238"/>
      <c r="V6" s="237">
        <v>321</v>
      </c>
      <c r="W6" s="238"/>
      <c r="X6" s="239" t="s">
        <v>41</v>
      </c>
      <c r="Y6" s="238"/>
      <c r="Z6" s="239" t="s">
        <v>41</v>
      </c>
    </row>
    <row r="7" spans="1:29" ht="14" x14ac:dyDescent="0.2">
      <c r="A7" s="87"/>
      <c r="B7" s="467"/>
      <c r="C7" s="242" t="s">
        <v>276</v>
      </c>
      <c r="D7" s="240"/>
      <c r="E7" s="238">
        <v>0</v>
      </c>
      <c r="F7" s="243"/>
      <c r="G7" s="238">
        <v>-55</v>
      </c>
      <c r="H7" s="243"/>
      <c r="I7" s="238">
        <v>26</v>
      </c>
      <c r="J7" s="243"/>
      <c r="K7" s="238">
        <f>K6-I6</f>
        <v>-37</v>
      </c>
      <c r="L7" s="243"/>
      <c r="M7" s="358">
        <f>M6-K6</f>
        <v>21</v>
      </c>
      <c r="N7" s="14"/>
      <c r="O7" s="469"/>
      <c r="P7" s="241" t="s">
        <v>277</v>
      </c>
      <c r="Q7" s="242"/>
      <c r="R7" s="238">
        <v>0</v>
      </c>
      <c r="S7" s="243"/>
      <c r="T7" s="238">
        <v>-4</v>
      </c>
      <c r="U7" s="243"/>
      <c r="V7" s="238">
        <v>0</v>
      </c>
      <c r="W7" s="243"/>
      <c r="X7" s="244" t="s">
        <v>41</v>
      </c>
      <c r="Y7" s="243"/>
      <c r="Z7" s="244" t="s">
        <v>41</v>
      </c>
    </row>
    <row r="8" spans="1:29" ht="14" x14ac:dyDescent="0.2">
      <c r="A8" s="87"/>
      <c r="B8" s="467"/>
      <c r="C8" s="247" t="s">
        <v>24</v>
      </c>
      <c r="D8" s="245"/>
      <c r="E8" s="248">
        <v>2484</v>
      </c>
      <c r="F8" s="238"/>
      <c r="G8" s="248">
        <v>2408</v>
      </c>
      <c r="H8" s="238"/>
      <c r="I8" s="248">
        <v>2794</v>
      </c>
      <c r="J8" s="238"/>
      <c r="K8" s="248">
        <f>SUM(K15,K22,K29,X15,X22,X29,K36,X36)</f>
        <v>2857</v>
      </c>
      <c r="L8" s="238"/>
      <c r="M8" s="359">
        <f>SUM(M15,M22,M29,Z15,Z22,Z29,Z36)</f>
        <v>2999</v>
      </c>
      <c r="N8" s="14"/>
      <c r="O8" s="469"/>
      <c r="P8" s="246" t="s">
        <v>24</v>
      </c>
      <c r="Q8" s="247"/>
      <c r="R8" s="248">
        <v>269</v>
      </c>
      <c r="S8" s="238"/>
      <c r="T8" s="248">
        <v>263</v>
      </c>
      <c r="U8" s="238"/>
      <c r="V8" s="248">
        <v>310</v>
      </c>
      <c r="W8" s="238"/>
      <c r="X8" s="249" t="s">
        <v>41</v>
      </c>
      <c r="Y8" s="238"/>
      <c r="Z8" s="249" t="s">
        <v>41</v>
      </c>
    </row>
    <row r="9" spans="1:29" ht="14" x14ac:dyDescent="0.2">
      <c r="A9" s="87"/>
      <c r="B9" s="467"/>
      <c r="C9" s="242" t="s">
        <v>278</v>
      </c>
      <c r="D9" s="240"/>
      <c r="E9" s="250">
        <v>-91</v>
      </c>
      <c r="F9" s="250"/>
      <c r="G9" s="250">
        <v>-76</v>
      </c>
      <c r="H9" s="250"/>
      <c r="I9" s="250">
        <v>386</v>
      </c>
      <c r="J9" s="250"/>
      <c r="K9" s="250">
        <f>K8-I8</f>
        <v>63</v>
      </c>
      <c r="L9" s="250"/>
      <c r="M9" s="360">
        <f>M8-K8</f>
        <v>142</v>
      </c>
      <c r="N9" s="14"/>
      <c r="O9" s="469"/>
      <c r="P9" s="241" t="s">
        <v>279</v>
      </c>
      <c r="Q9" s="242"/>
      <c r="R9" s="250">
        <v>-20</v>
      </c>
      <c r="S9" s="250"/>
      <c r="T9" s="250">
        <v>-6</v>
      </c>
      <c r="U9" s="250"/>
      <c r="V9" s="250">
        <v>47</v>
      </c>
      <c r="W9" s="250"/>
      <c r="X9" s="251" t="s">
        <v>41</v>
      </c>
      <c r="Y9" s="250"/>
      <c r="Z9" s="251" t="s">
        <v>41</v>
      </c>
    </row>
    <row r="10" spans="1:29" ht="14" x14ac:dyDescent="0.2">
      <c r="A10" s="87"/>
      <c r="B10" s="467"/>
      <c r="C10" s="247" t="s">
        <v>20</v>
      </c>
      <c r="D10" s="245"/>
      <c r="E10" s="252">
        <v>81.309328968903444</v>
      </c>
      <c r="F10" s="252"/>
      <c r="G10" s="252">
        <v>80.266666666666666</v>
      </c>
      <c r="H10" s="252"/>
      <c r="I10" s="252">
        <v>92.333113020489094</v>
      </c>
      <c r="J10" s="252"/>
      <c r="K10" s="252">
        <f>K8*100/K6</f>
        <v>95.583807293409166</v>
      </c>
      <c r="L10" s="252"/>
      <c r="M10" s="361">
        <f>M8*100/M6</f>
        <v>99.634551495016609</v>
      </c>
      <c r="N10" s="14"/>
      <c r="O10" s="469"/>
      <c r="P10" s="246" t="s">
        <v>20</v>
      </c>
      <c r="Q10" s="247"/>
      <c r="R10" s="252">
        <v>82.769230769230774</v>
      </c>
      <c r="S10" s="252"/>
      <c r="T10" s="252">
        <v>81.931464174454831</v>
      </c>
      <c r="U10" s="252"/>
      <c r="V10" s="252">
        <v>96.573208722741427</v>
      </c>
      <c r="W10" s="252"/>
      <c r="X10" s="253" t="s">
        <v>41</v>
      </c>
      <c r="Y10" s="252"/>
      <c r="Z10" s="253" t="s">
        <v>41</v>
      </c>
    </row>
    <row r="11" spans="1:29" ht="14" x14ac:dyDescent="0.2">
      <c r="A11" s="88"/>
      <c r="B11" s="468"/>
      <c r="C11" s="362" t="s">
        <v>25</v>
      </c>
      <c r="D11" s="363"/>
      <c r="E11" s="364">
        <v>-3.5339805825242721</v>
      </c>
      <c r="F11" s="364"/>
      <c r="G11" s="364">
        <v>-3.0595813204508855</v>
      </c>
      <c r="H11" s="364"/>
      <c r="I11" s="364">
        <v>16.029900332225914</v>
      </c>
      <c r="J11" s="364"/>
      <c r="K11" s="364">
        <f>K9*100/I8</f>
        <v>2.2548317823908377</v>
      </c>
      <c r="L11" s="364"/>
      <c r="M11" s="365">
        <f>M9*100/K8</f>
        <v>4.9702485124256217</v>
      </c>
      <c r="N11" s="14"/>
      <c r="O11" s="470"/>
      <c r="P11" s="254" t="s">
        <v>25</v>
      </c>
      <c r="Q11" s="247"/>
      <c r="R11" s="255">
        <v>-6.9204152249134951</v>
      </c>
      <c r="S11" s="252"/>
      <c r="T11" s="255">
        <v>-2.2304832713754648</v>
      </c>
      <c r="U11" s="252"/>
      <c r="V11" s="255">
        <v>17.870722433460077</v>
      </c>
      <c r="W11" s="252"/>
      <c r="X11" s="256" t="s">
        <v>41</v>
      </c>
      <c r="Y11" s="252"/>
      <c r="Z11" s="256" t="s">
        <v>41</v>
      </c>
    </row>
    <row r="12" spans="1:29" ht="14" x14ac:dyDescent="0.2">
      <c r="A12" s="86"/>
      <c r="B12" s="230"/>
      <c r="C12" s="230"/>
      <c r="D12" s="230"/>
      <c r="E12" s="231"/>
      <c r="F12" s="232"/>
      <c r="G12" s="231"/>
      <c r="H12" s="232"/>
      <c r="I12" s="231"/>
      <c r="J12" s="232"/>
      <c r="K12" s="231"/>
      <c r="L12" s="232"/>
      <c r="M12" s="231"/>
      <c r="N12" s="14"/>
      <c r="O12" s="230"/>
      <c r="P12" s="233"/>
      <c r="Q12" s="230"/>
      <c r="R12" s="231"/>
      <c r="S12" s="232"/>
      <c r="T12" s="231"/>
      <c r="U12" s="232"/>
      <c r="V12" s="231"/>
      <c r="W12" s="232"/>
      <c r="X12" s="231"/>
      <c r="Y12" s="232"/>
      <c r="Z12" s="231"/>
    </row>
    <row r="13" spans="1:29" ht="56" x14ac:dyDescent="0.2">
      <c r="A13" s="86"/>
      <c r="B13" s="463" t="s">
        <v>26</v>
      </c>
      <c r="C13" s="257" t="s">
        <v>23</v>
      </c>
      <c r="D13" s="234"/>
      <c r="E13" s="237">
        <v>855</v>
      </c>
      <c r="F13" s="238"/>
      <c r="G13" s="237">
        <v>845</v>
      </c>
      <c r="H13" s="238"/>
      <c r="I13" s="237">
        <v>825</v>
      </c>
      <c r="J13" s="238"/>
      <c r="K13" s="237">
        <v>875</v>
      </c>
      <c r="L13" s="238"/>
      <c r="M13" s="258">
        <v>875</v>
      </c>
      <c r="N13" s="14"/>
      <c r="O13" s="463" t="s">
        <v>257</v>
      </c>
      <c r="P13" s="235" t="s">
        <v>23</v>
      </c>
      <c r="Q13" s="236"/>
      <c r="R13" s="237">
        <v>265</v>
      </c>
      <c r="S13" s="238"/>
      <c r="T13" s="237">
        <v>259</v>
      </c>
      <c r="U13" s="238"/>
      <c r="V13" s="237">
        <v>279</v>
      </c>
      <c r="W13" s="238"/>
      <c r="X13" s="237">
        <v>279</v>
      </c>
      <c r="Y13" s="238"/>
      <c r="Z13" s="258">
        <v>279</v>
      </c>
    </row>
    <row r="14" spans="1:29" ht="14" x14ac:dyDescent="0.2">
      <c r="A14" s="86"/>
      <c r="B14" s="464"/>
      <c r="C14" s="242" t="s">
        <v>276</v>
      </c>
      <c r="D14" s="240"/>
      <c r="E14" s="238">
        <v>0</v>
      </c>
      <c r="F14" s="243"/>
      <c r="G14" s="238">
        <v>-10</v>
      </c>
      <c r="H14" s="243"/>
      <c r="I14" s="238">
        <v>-20</v>
      </c>
      <c r="J14" s="243"/>
      <c r="K14" s="238">
        <f>K13-I13</f>
        <v>50</v>
      </c>
      <c r="L14" s="243"/>
      <c r="M14" s="259">
        <f>M13-K13</f>
        <v>0</v>
      </c>
      <c r="N14" s="14"/>
      <c r="O14" s="464"/>
      <c r="P14" s="241" t="s">
        <v>277</v>
      </c>
      <c r="Q14" s="242"/>
      <c r="R14" s="238">
        <v>0</v>
      </c>
      <c r="S14" s="243"/>
      <c r="T14" s="238">
        <v>-6</v>
      </c>
      <c r="U14" s="243"/>
      <c r="V14" s="238">
        <v>20</v>
      </c>
      <c r="W14" s="243"/>
      <c r="X14" s="238">
        <f>X13-V13</f>
        <v>0</v>
      </c>
      <c r="Y14" s="243"/>
      <c r="Z14" s="259">
        <f>Z13-X13</f>
        <v>0</v>
      </c>
    </row>
    <row r="15" spans="1:29" ht="14" x14ac:dyDescent="0.2">
      <c r="A15" s="86"/>
      <c r="B15" s="464"/>
      <c r="C15" s="247" t="s">
        <v>24</v>
      </c>
      <c r="D15" s="245"/>
      <c r="E15" s="248">
        <v>541</v>
      </c>
      <c r="F15" s="238"/>
      <c r="G15" s="248">
        <v>458</v>
      </c>
      <c r="H15" s="238"/>
      <c r="I15" s="248">
        <v>681</v>
      </c>
      <c r="J15" s="238"/>
      <c r="K15" s="248">
        <v>788</v>
      </c>
      <c r="L15" s="238"/>
      <c r="M15" s="260">
        <v>875</v>
      </c>
      <c r="N15" s="14"/>
      <c r="O15" s="464"/>
      <c r="P15" s="246" t="s">
        <v>24</v>
      </c>
      <c r="Q15" s="247"/>
      <c r="R15" s="248">
        <v>142</v>
      </c>
      <c r="S15" s="238"/>
      <c r="T15" s="248">
        <v>153</v>
      </c>
      <c r="U15" s="238"/>
      <c r="V15" s="248">
        <v>217</v>
      </c>
      <c r="W15" s="238"/>
      <c r="X15" s="248">
        <v>257</v>
      </c>
      <c r="Y15" s="238"/>
      <c r="Z15" s="260">
        <v>263</v>
      </c>
    </row>
    <row r="16" spans="1:29" ht="14" x14ac:dyDescent="0.2">
      <c r="A16" s="86"/>
      <c r="B16" s="464"/>
      <c r="C16" s="242" t="s">
        <v>278</v>
      </c>
      <c r="D16" s="240"/>
      <c r="E16" s="250">
        <v>-67</v>
      </c>
      <c r="F16" s="250"/>
      <c r="G16" s="250">
        <v>-83</v>
      </c>
      <c r="H16" s="250"/>
      <c r="I16" s="250">
        <v>223</v>
      </c>
      <c r="J16" s="250"/>
      <c r="K16" s="250">
        <f>K15-I15</f>
        <v>107</v>
      </c>
      <c r="L16" s="250"/>
      <c r="M16" s="261">
        <f>M15-K15</f>
        <v>87</v>
      </c>
      <c r="N16" s="14"/>
      <c r="O16" s="464"/>
      <c r="P16" s="241" t="s">
        <v>279</v>
      </c>
      <c r="Q16" s="242"/>
      <c r="R16" s="250">
        <v>-14</v>
      </c>
      <c r="S16" s="250"/>
      <c r="T16" s="250">
        <v>11</v>
      </c>
      <c r="U16" s="250"/>
      <c r="V16" s="250">
        <v>64</v>
      </c>
      <c r="W16" s="250"/>
      <c r="X16" s="250">
        <f>X15-V15</f>
        <v>40</v>
      </c>
      <c r="Y16" s="250"/>
      <c r="Z16" s="261">
        <f>Z15-X15</f>
        <v>6</v>
      </c>
    </row>
    <row r="17" spans="1:26" ht="14" x14ac:dyDescent="0.2">
      <c r="A17" s="86"/>
      <c r="B17" s="464"/>
      <c r="C17" s="247" t="s">
        <v>20</v>
      </c>
      <c r="D17" s="245"/>
      <c r="E17" s="252">
        <v>63.274853801169591</v>
      </c>
      <c r="F17" s="252"/>
      <c r="G17" s="252">
        <v>54.201183431952664</v>
      </c>
      <c r="H17" s="252"/>
      <c r="I17" s="252">
        <v>82.545454545454547</v>
      </c>
      <c r="J17" s="252"/>
      <c r="K17" s="252">
        <f>K15*100/K13</f>
        <v>90.057142857142864</v>
      </c>
      <c r="L17" s="252"/>
      <c r="M17" s="262">
        <f>M15*100/M13</f>
        <v>100</v>
      </c>
      <c r="N17" s="14"/>
      <c r="O17" s="464"/>
      <c r="P17" s="246" t="s">
        <v>20</v>
      </c>
      <c r="Q17" s="247"/>
      <c r="R17" s="252">
        <v>53.584905660377359</v>
      </c>
      <c r="S17" s="252"/>
      <c r="T17" s="252">
        <v>59.073359073359072</v>
      </c>
      <c r="U17" s="252"/>
      <c r="V17" s="252">
        <v>77.777777777777771</v>
      </c>
      <c r="W17" s="252"/>
      <c r="X17" s="252">
        <f>X15*100/X13</f>
        <v>92.114695340501797</v>
      </c>
      <c r="Y17" s="252"/>
      <c r="Z17" s="262">
        <f>Z15*100/Z13</f>
        <v>94.26523297491039</v>
      </c>
    </row>
    <row r="18" spans="1:26" ht="14" x14ac:dyDescent="0.2">
      <c r="A18" s="88"/>
      <c r="B18" s="465"/>
      <c r="C18" s="263" t="s">
        <v>25</v>
      </c>
      <c r="D18" s="245"/>
      <c r="E18" s="255">
        <v>-11.019736842105264</v>
      </c>
      <c r="F18" s="252"/>
      <c r="G18" s="255">
        <v>-15.341959334565619</v>
      </c>
      <c r="H18" s="252"/>
      <c r="I18" s="255">
        <v>48.689956331877731</v>
      </c>
      <c r="J18" s="252"/>
      <c r="K18" s="255">
        <f>K16*100/I15</f>
        <v>15.712187958883995</v>
      </c>
      <c r="L18" s="252"/>
      <c r="M18" s="264">
        <f>M16*100/K15</f>
        <v>11.040609137055837</v>
      </c>
      <c r="N18" s="14"/>
      <c r="O18" s="465"/>
      <c r="P18" s="254" t="s">
        <v>25</v>
      </c>
      <c r="Q18" s="247"/>
      <c r="R18" s="255">
        <v>-8.9743589743589745</v>
      </c>
      <c r="S18" s="252"/>
      <c r="T18" s="255">
        <v>7.746478873239437</v>
      </c>
      <c r="U18" s="252"/>
      <c r="V18" s="255">
        <v>41.830065359477125</v>
      </c>
      <c r="W18" s="252"/>
      <c r="X18" s="255">
        <f>X16*100/V15</f>
        <v>18.433179723502302</v>
      </c>
      <c r="Y18" s="252"/>
      <c r="Z18" s="264">
        <f>Z16*100/X15</f>
        <v>2.3346303501945527</v>
      </c>
    </row>
    <row r="19" spans="1:26" ht="14" x14ac:dyDescent="0.2">
      <c r="A19" s="88"/>
      <c r="B19" s="230"/>
      <c r="C19" s="230"/>
      <c r="D19" s="230"/>
      <c r="E19" s="231"/>
      <c r="F19" s="232"/>
      <c r="G19" s="231"/>
      <c r="H19" s="232"/>
      <c r="I19" s="231"/>
      <c r="J19" s="232"/>
      <c r="K19" s="231"/>
      <c r="L19" s="232"/>
      <c r="M19" s="231"/>
      <c r="N19" s="14"/>
      <c r="O19" s="230"/>
      <c r="P19" s="233"/>
      <c r="Q19" s="230"/>
      <c r="R19" s="231"/>
      <c r="S19" s="232"/>
      <c r="T19" s="231"/>
      <c r="U19" s="232"/>
      <c r="V19" s="231"/>
      <c r="W19" s="232"/>
      <c r="X19" s="231"/>
      <c r="Y19" s="232"/>
      <c r="Z19" s="231"/>
    </row>
    <row r="20" spans="1:26" ht="70" x14ac:dyDescent="0.2">
      <c r="B20" s="463" t="s">
        <v>27</v>
      </c>
      <c r="C20" s="257" t="s">
        <v>23</v>
      </c>
      <c r="D20" s="236"/>
      <c r="E20" s="237">
        <v>742</v>
      </c>
      <c r="F20" s="238"/>
      <c r="G20" s="237">
        <v>712</v>
      </c>
      <c r="H20" s="238"/>
      <c r="I20" s="237">
        <v>742</v>
      </c>
      <c r="J20" s="238"/>
      <c r="K20" s="237">
        <v>740</v>
      </c>
      <c r="L20" s="238"/>
      <c r="M20" s="258">
        <v>740</v>
      </c>
      <c r="N20" s="14"/>
      <c r="O20" s="463" t="s">
        <v>256</v>
      </c>
      <c r="P20" s="235" t="s">
        <v>23</v>
      </c>
      <c r="Q20" s="236"/>
      <c r="R20" s="237">
        <v>455</v>
      </c>
      <c r="S20" s="238"/>
      <c r="T20" s="237">
        <v>455</v>
      </c>
      <c r="U20" s="238"/>
      <c r="V20" s="237">
        <v>471</v>
      </c>
      <c r="W20" s="238"/>
      <c r="X20" s="237">
        <v>491</v>
      </c>
      <c r="Y20" s="238"/>
      <c r="Z20" s="258">
        <v>491</v>
      </c>
    </row>
    <row r="21" spans="1:26" ht="14" x14ac:dyDescent="0.2">
      <c r="B21" s="464"/>
      <c r="C21" s="242" t="s">
        <v>276</v>
      </c>
      <c r="D21" s="242"/>
      <c r="E21" s="238">
        <v>0</v>
      </c>
      <c r="F21" s="243"/>
      <c r="G21" s="238">
        <v>-30</v>
      </c>
      <c r="H21" s="243"/>
      <c r="I21" s="238">
        <v>30</v>
      </c>
      <c r="J21" s="243"/>
      <c r="K21" s="238">
        <f>K20-I20</f>
        <v>-2</v>
      </c>
      <c r="L21" s="243"/>
      <c r="M21" s="259">
        <f>M20-K20</f>
        <v>0</v>
      </c>
      <c r="N21" s="14"/>
      <c r="O21" s="464"/>
      <c r="P21" s="241" t="s">
        <v>277</v>
      </c>
      <c r="Q21" s="242"/>
      <c r="R21" s="238">
        <v>0</v>
      </c>
      <c r="S21" s="243"/>
      <c r="T21" s="238">
        <v>0</v>
      </c>
      <c r="U21" s="243"/>
      <c r="V21" s="238">
        <v>16</v>
      </c>
      <c r="W21" s="243"/>
      <c r="X21" s="238">
        <f>X20-V20</f>
        <v>20</v>
      </c>
      <c r="Y21" s="243"/>
      <c r="Z21" s="259">
        <f>Z20-X20</f>
        <v>0</v>
      </c>
    </row>
    <row r="22" spans="1:26" ht="14" x14ac:dyDescent="0.2">
      <c r="B22" s="464"/>
      <c r="C22" s="247" t="s">
        <v>24</v>
      </c>
      <c r="D22" s="247"/>
      <c r="E22" s="248">
        <v>725</v>
      </c>
      <c r="F22" s="238"/>
      <c r="G22" s="248">
        <v>715</v>
      </c>
      <c r="H22" s="238"/>
      <c r="I22" s="248">
        <v>746</v>
      </c>
      <c r="J22" s="238"/>
      <c r="K22" s="248">
        <v>745</v>
      </c>
      <c r="L22" s="238"/>
      <c r="M22" s="260">
        <v>741</v>
      </c>
      <c r="N22" s="14"/>
      <c r="O22" s="464"/>
      <c r="P22" s="246" t="s">
        <v>24</v>
      </c>
      <c r="Q22" s="247"/>
      <c r="R22" s="248">
        <v>457</v>
      </c>
      <c r="S22" s="238"/>
      <c r="T22" s="248">
        <v>456</v>
      </c>
      <c r="U22" s="238"/>
      <c r="V22" s="248">
        <v>471</v>
      </c>
      <c r="W22" s="238"/>
      <c r="X22" s="248">
        <v>480</v>
      </c>
      <c r="Y22" s="238"/>
      <c r="Z22" s="260">
        <v>493</v>
      </c>
    </row>
    <row r="23" spans="1:26" ht="14" x14ac:dyDescent="0.2">
      <c r="B23" s="464"/>
      <c r="C23" s="242" t="s">
        <v>278</v>
      </c>
      <c r="D23" s="242"/>
      <c r="E23" s="250">
        <v>6</v>
      </c>
      <c r="F23" s="250"/>
      <c r="G23" s="250">
        <v>-10</v>
      </c>
      <c r="H23" s="250"/>
      <c r="I23" s="250">
        <v>31</v>
      </c>
      <c r="J23" s="250"/>
      <c r="K23" s="250">
        <f>K22-I22</f>
        <v>-1</v>
      </c>
      <c r="L23" s="250"/>
      <c r="M23" s="261">
        <f>M22-K22</f>
        <v>-4</v>
      </c>
      <c r="N23" s="14"/>
      <c r="O23" s="464"/>
      <c r="P23" s="241" t="s">
        <v>279</v>
      </c>
      <c r="Q23" s="242"/>
      <c r="R23" s="250">
        <v>-3</v>
      </c>
      <c r="S23" s="250"/>
      <c r="T23" s="250">
        <v>-1</v>
      </c>
      <c r="U23" s="250"/>
      <c r="V23" s="250">
        <v>15</v>
      </c>
      <c r="W23" s="250"/>
      <c r="X23" s="250">
        <f>X22-V22</f>
        <v>9</v>
      </c>
      <c r="Y23" s="250"/>
      <c r="Z23" s="261">
        <f>Z22-X22</f>
        <v>13</v>
      </c>
    </row>
    <row r="24" spans="1:26" ht="14" x14ac:dyDescent="0.2">
      <c r="B24" s="464"/>
      <c r="C24" s="247" t="s">
        <v>20</v>
      </c>
      <c r="D24" s="247"/>
      <c r="E24" s="252">
        <v>97.708894878706204</v>
      </c>
      <c r="F24" s="252"/>
      <c r="G24" s="252">
        <v>100.42134831460675</v>
      </c>
      <c r="H24" s="252"/>
      <c r="I24" s="252">
        <v>100.53908355795149</v>
      </c>
      <c r="J24" s="252"/>
      <c r="K24" s="252">
        <f>K22*100/K20</f>
        <v>100.67567567567568</v>
      </c>
      <c r="L24" s="252"/>
      <c r="M24" s="262">
        <f>M22*100/M20</f>
        <v>100.13513513513513</v>
      </c>
      <c r="N24" s="14"/>
      <c r="O24" s="464"/>
      <c r="P24" s="246" t="s">
        <v>20</v>
      </c>
      <c r="Q24" s="247"/>
      <c r="R24" s="252">
        <v>100.43956043956044</v>
      </c>
      <c r="S24" s="252"/>
      <c r="T24" s="252">
        <v>100.21978021978022</v>
      </c>
      <c r="U24" s="252"/>
      <c r="V24" s="252">
        <v>100</v>
      </c>
      <c r="W24" s="252"/>
      <c r="X24" s="252">
        <f>X22*100/X20</f>
        <v>97.759674134419555</v>
      </c>
      <c r="Y24" s="252"/>
      <c r="Z24" s="262">
        <f>Z22*100/Z20</f>
        <v>100.40733197556008</v>
      </c>
    </row>
    <row r="25" spans="1:26" ht="14" x14ac:dyDescent="0.2">
      <c r="B25" s="465"/>
      <c r="C25" s="263" t="s">
        <v>25</v>
      </c>
      <c r="D25" s="247"/>
      <c r="E25" s="255">
        <v>0.83449235048678716</v>
      </c>
      <c r="F25" s="252"/>
      <c r="G25" s="255">
        <v>-1.3793103448275863</v>
      </c>
      <c r="H25" s="252"/>
      <c r="I25" s="255">
        <v>4.3356643356643358</v>
      </c>
      <c r="J25" s="252"/>
      <c r="K25" s="255">
        <f>K23*100/I22</f>
        <v>-0.13404825737265416</v>
      </c>
      <c r="L25" s="252"/>
      <c r="M25" s="264">
        <f>M23*100/K22</f>
        <v>-0.53691275167785235</v>
      </c>
      <c r="N25" s="14"/>
      <c r="O25" s="465"/>
      <c r="P25" s="254" t="s">
        <v>25</v>
      </c>
      <c r="Q25" s="247"/>
      <c r="R25" s="255">
        <v>-0.65217391304347827</v>
      </c>
      <c r="S25" s="252"/>
      <c r="T25" s="255">
        <v>-0.21881838074398249</v>
      </c>
      <c r="U25" s="252"/>
      <c r="V25" s="255">
        <v>3.2894736842105261</v>
      </c>
      <c r="W25" s="252"/>
      <c r="X25" s="255">
        <f>X23*100/V22</f>
        <v>1.910828025477707</v>
      </c>
      <c r="Y25" s="252"/>
      <c r="Z25" s="264">
        <f>Z23*100/X22</f>
        <v>2.7083333333333335</v>
      </c>
    </row>
    <row r="26" spans="1:26" ht="14" x14ac:dyDescent="0.2">
      <c r="B26" s="230"/>
      <c r="C26" s="230"/>
      <c r="D26" s="230"/>
      <c r="E26" s="231"/>
      <c r="F26" s="232"/>
      <c r="G26" s="231"/>
      <c r="H26" s="232"/>
      <c r="I26" s="231"/>
      <c r="J26" s="232"/>
      <c r="K26" s="231"/>
      <c r="L26" s="232"/>
      <c r="M26" s="231"/>
      <c r="N26" s="14"/>
      <c r="O26" s="14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</row>
    <row r="27" spans="1:26" ht="56" x14ac:dyDescent="0.2">
      <c r="B27" s="463" t="s">
        <v>28</v>
      </c>
      <c r="C27" s="257" t="s">
        <v>23</v>
      </c>
      <c r="D27" s="236"/>
      <c r="E27" s="237">
        <v>373</v>
      </c>
      <c r="F27" s="238"/>
      <c r="G27" s="237">
        <v>368</v>
      </c>
      <c r="H27" s="238"/>
      <c r="I27" s="237">
        <v>348</v>
      </c>
      <c r="J27" s="238"/>
      <c r="K27" s="237">
        <v>348</v>
      </c>
      <c r="L27" s="238"/>
      <c r="M27" s="258">
        <v>348</v>
      </c>
      <c r="N27" s="14"/>
      <c r="O27" s="463" t="s">
        <v>258</v>
      </c>
      <c r="P27" s="235" t="s">
        <v>23</v>
      </c>
      <c r="Q27" s="236"/>
      <c r="R27" s="237" t="s">
        <v>41</v>
      </c>
      <c r="S27" s="238"/>
      <c r="T27" s="237" t="s">
        <v>41</v>
      </c>
      <c r="U27" s="238"/>
      <c r="V27" s="237" t="s">
        <v>41</v>
      </c>
      <c r="W27" s="238"/>
      <c r="X27" s="237">
        <v>143</v>
      </c>
      <c r="Y27" s="238"/>
      <c r="Z27" s="258">
        <v>150</v>
      </c>
    </row>
    <row r="28" spans="1:26" ht="14" x14ac:dyDescent="0.2">
      <c r="B28" s="464"/>
      <c r="C28" s="242" t="s">
        <v>276</v>
      </c>
      <c r="D28" s="242"/>
      <c r="E28" s="238">
        <v>0</v>
      </c>
      <c r="F28" s="243"/>
      <c r="G28" s="238">
        <v>-5</v>
      </c>
      <c r="H28" s="243"/>
      <c r="I28" s="238">
        <v>-20</v>
      </c>
      <c r="J28" s="243"/>
      <c r="K28" s="238">
        <f>K27-I27</f>
        <v>0</v>
      </c>
      <c r="L28" s="243"/>
      <c r="M28" s="259">
        <f>M27-K27</f>
        <v>0</v>
      </c>
      <c r="N28" s="14"/>
      <c r="O28" s="464"/>
      <c r="P28" s="241" t="s">
        <v>277</v>
      </c>
      <c r="Q28" s="242"/>
      <c r="R28" s="238" t="s">
        <v>41</v>
      </c>
      <c r="S28" s="243"/>
      <c r="T28" s="238" t="s">
        <v>41</v>
      </c>
      <c r="U28" s="243"/>
      <c r="V28" s="238" t="s">
        <v>41</v>
      </c>
      <c r="W28" s="243"/>
      <c r="X28" s="238">
        <v>0</v>
      </c>
      <c r="Y28" s="243"/>
      <c r="Z28" s="259">
        <f>Z27-X27</f>
        <v>7</v>
      </c>
    </row>
    <row r="29" spans="1:26" ht="14" x14ac:dyDescent="0.2">
      <c r="B29" s="464"/>
      <c r="C29" s="247" t="s">
        <v>24</v>
      </c>
      <c r="D29" s="247"/>
      <c r="E29" s="248">
        <v>310</v>
      </c>
      <c r="F29" s="238"/>
      <c r="G29" s="248">
        <v>323</v>
      </c>
      <c r="H29" s="238"/>
      <c r="I29" s="248">
        <v>329</v>
      </c>
      <c r="J29" s="238"/>
      <c r="K29" s="248">
        <v>333</v>
      </c>
      <c r="L29" s="238"/>
      <c r="M29" s="260">
        <v>349</v>
      </c>
      <c r="N29" s="14"/>
      <c r="O29" s="464"/>
      <c r="P29" s="246" t="s">
        <v>24</v>
      </c>
      <c r="Q29" s="247"/>
      <c r="R29" s="248" t="s">
        <v>41</v>
      </c>
      <c r="S29" s="238"/>
      <c r="T29" s="248" t="s">
        <v>41</v>
      </c>
      <c r="U29" s="238"/>
      <c r="V29" s="248" t="s">
        <v>41</v>
      </c>
      <c r="W29" s="238"/>
      <c r="X29" s="248">
        <v>144</v>
      </c>
      <c r="Y29" s="238"/>
      <c r="Z29" s="260">
        <v>150</v>
      </c>
    </row>
    <row r="30" spans="1:26" ht="14" x14ac:dyDescent="0.2">
      <c r="B30" s="464"/>
      <c r="C30" s="242" t="s">
        <v>278</v>
      </c>
      <c r="D30" s="242"/>
      <c r="E30" s="250">
        <v>7</v>
      </c>
      <c r="F30" s="250"/>
      <c r="G30" s="250">
        <v>13</v>
      </c>
      <c r="H30" s="250"/>
      <c r="I30" s="250">
        <v>6</v>
      </c>
      <c r="J30" s="250"/>
      <c r="K30" s="250">
        <f>K29-I29</f>
        <v>4</v>
      </c>
      <c r="L30" s="250"/>
      <c r="M30" s="261">
        <f>M29-K29</f>
        <v>16</v>
      </c>
      <c r="N30" s="14"/>
      <c r="O30" s="464"/>
      <c r="P30" s="241" t="s">
        <v>279</v>
      </c>
      <c r="Q30" s="242"/>
      <c r="R30" s="250" t="s">
        <v>41</v>
      </c>
      <c r="S30" s="250"/>
      <c r="T30" s="250" t="s">
        <v>41</v>
      </c>
      <c r="U30" s="250"/>
      <c r="V30" s="250" t="s">
        <v>41</v>
      </c>
      <c r="W30" s="250"/>
      <c r="X30" s="250">
        <v>0</v>
      </c>
      <c r="Y30" s="250"/>
      <c r="Z30" s="261">
        <f>Z29-X29</f>
        <v>6</v>
      </c>
    </row>
    <row r="31" spans="1:26" ht="14" x14ac:dyDescent="0.2">
      <c r="B31" s="464"/>
      <c r="C31" s="247" t="s">
        <v>20</v>
      </c>
      <c r="D31" s="247"/>
      <c r="E31" s="252">
        <v>83.10991957104558</v>
      </c>
      <c r="F31" s="252"/>
      <c r="G31" s="252">
        <v>87.771739130434781</v>
      </c>
      <c r="H31" s="252"/>
      <c r="I31" s="252">
        <v>94.540229885057471</v>
      </c>
      <c r="J31" s="252"/>
      <c r="K31" s="252">
        <f>K29*100/K27</f>
        <v>95.689655172413794</v>
      </c>
      <c r="L31" s="252"/>
      <c r="M31" s="262">
        <f>M29*100/M27</f>
        <v>100.28735632183908</v>
      </c>
      <c r="N31" s="14"/>
      <c r="O31" s="464"/>
      <c r="P31" s="246" t="s">
        <v>20</v>
      </c>
      <c r="Q31" s="247"/>
      <c r="R31" s="252" t="s">
        <v>41</v>
      </c>
      <c r="S31" s="252"/>
      <c r="T31" s="252" t="s">
        <v>41</v>
      </c>
      <c r="U31" s="252"/>
      <c r="V31" s="252" t="s">
        <v>41</v>
      </c>
      <c r="W31" s="252"/>
      <c r="X31" s="252">
        <f>X29*100/X27</f>
        <v>100.69930069930069</v>
      </c>
      <c r="Y31" s="252"/>
      <c r="Z31" s="262">
        <f>Z29*100/Z27</f>
        <v>100</v>
      </c>
    </row>
    <row r="32" spans="1:26" ht="14" x14ac:dyDescent="0.2">
      <c r="B32" s="465"/>
      <c r="C32" s="263" t="s">
        <v>25</v>
      </c>
      <c r="D32" s="247"/>
      <c r="E32" s="255">
        <v>2.3102310231023102</v>
      </c>
      <c r="F32" s="252"/>
      <c r="G32" s="255">
        <v>4.193548387096774</v>
      </c>
      <c r="H32" s="252"/>
      <c r="I32" s="255">
        <v>1.8575851393188854</v>
      </c>
      <c r="J32" s="252"/>
      <c r="K32" s="255">
        <f>K30*100/I29</f>
        <v>1.21580547112462</v>
      </c>
      <c r="L32" s="252"/>
      <c r="M32" s="264">
        <f>M30*100/K29</f>
        <v>4.8048048048048049</v>
      </c>
      <c r="N32" s="14"/>
      <c r="O32" s="465"/>
      <c r="P32" s="254" t="s">
        <v>25</v>
      </c>
      <c r="Q32" s="247"/>
      <c r="R32" s="255" t="s">
        <v>41</v>
      </c>
      <c r="S32" s="252"/>
      <c r="T32" s="255" t="s">
        <v>41</v>
      </c>
      <c r="U32" s="252"/>
      <c r="V32" s="255" t="s">
        <v>41</v>
      </c>
      <c r="W32" s="252"/>
      <c r="X32" s="255" t="s">
        <v>41</v>
      </c>
      <c r="Y32" s="252"/>
      <c r="Z32" s="264">
        <f>Z30*100/X29</f>
        <v>4.166666666666667</v>
      </c>
    </row>
    <row r="33" spans="1:26" ht="14" x14ac:dyDescent="0.2">
      <c r="B33" s="230"/>
      <c r="C33" s="230"/>
      <c r="D33" s="230"/>
      <c r="E33" s="231"/>
      <c r="F33" s="232"/>
      <c r="G33" s="231"/>
      <c r="H33" s="232"/>
      <c r="I33" s="231"/>
      <c r="J33" s="232"/>
      <c r="K33" s="231"/>
      <c r="L33" s="232"/>
      <c r="M33" s="231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56" x14ac:dyDescent="0.2">
      <c r="B34" s="463" t="s">
        <v>114</v>
      </c>
      <c r="C34" s="257" t="s">
        <v>23</v>
      </c>
      <c r="D34" s="236"/>
      <c r="E34" s="237">
        <v>40</v>
      </c>
      <c r="F34" s="238"/>
      <c r="G34" s="237">
        <v>40</v>
      </c>
      <c r="H34" s="238"/>
      <c r="I34" s="237">
        <v>40</v>
      </c>
      <c r="J34" s="238"/>
      <c r="K34" s="239" t="s">
        <v>41</v>
      </c>
      <c r="L34" s="238"/>
      <c r="M34" s="239" t="s">
        <v>41</v>
      </c>
      <c r="N34" s="14"/>
      <c r="O34" s="463" t="s">
        <v>259</v>
      </c>
      <c r="P34" s="235" t="s">
        <v>23</v>
      </c>
      <c r="Q34" s="236"/>
      <c r="R34" s="237" t="s">
        <v>41</v>
      </c>
      <c r="S34" s="238"/>
      <c r="T34" s="237" t="s">
        <v>41</v>
      </c>
      <c r="U34" s="238"/>
      <c r="V34" s="237" t="s">
        <v>41</v>
      </c>
      <c r="W34" s="238"/>
      <c r="X34" s="237">
        <v>113</v>
      </c>
      <c r="Y34" s="238"/>
      <c r="Z34" s="258">
        <v>127</v>
      </c>
    </row>
    <row r="35" spans="1:26" ht="14" x14ac:dyDescent="0.2">
      <c r="B35" s="464"/>
      <c r="C35" s="242" t="s">
        <v>276</v>
      </c>
      <c r="D35" s="242"/>
      <c r="E35" s="238">
        <v>0</v>
      </c>
      <c r="F35" s="243"/>
      <c r="G35" s="238">
        <v>0</v>
      </c>
      <c r="H35" s="243"/>
      <c r="I35" s="238">
        <v>0</v>
      </c>
      <c r="J35" s="243"/>
      <c r="K35" s="244" t="s">
        <v>41</v>
      </c>
      <c r="L35" s="243"/>
      <c r="M35" s="244" t="s">
        <v>41</v>
      </c>
      <c r="N35" s="14"/>
      <c r="O35" s="464"/>
      <c r="P35" s="241" t="s">
        <v>277</v>
      </c>
      <c r="Q35" s="242"/>
      <c r="R35" s="238" t="s">
        <v>41</v>
      </c>
      <c r="S35" s="243"/>
      <c r="T35" s="238" t="s">
        <v>41</v>
      </c>
      <c r="U35" s="243"/>
      <c r="V35" s="238" t="s">
        <v>41</v>
      </c>
      <c r="W35" s="243"/>
      <c r="X35" s="238">
        <v>0</v>
      </c>
      <c r="Y35" s="243"/>
      <c r="Z35" s="259">
        <f>Z34-X34</f>
        <v>14</v>
      </c>
    </row>
    <row r="36" spans="1:26" ht="14" x14ac:dyDescent="0.2">
      <c r="B36" s="464"/>
      <c r="C36" s="247" t="s">
        <v>24</v>
      </c>
      <c r="D36" s="247"/>
      <c r="E36" s="248">
        <v>40</v>
      </c>
      <c r="F36" s="238"/>
      <c r="G36" s="248">
        <v>40</v>
      </c>
      <c r="H36" s="238"/>
      <c r="I36" s="248">
        <v>40</v>
      </c>
      <c r="J36" s="238"/>
      <c r="K36" s="249" t="s">
        <v>41</v>
      </c>
      <c r="L36" s="238"/>
      <c r="M36" s="249" t="s">
        <v>41</v>
      </c>
      <c r="N36" s="14"/>
      <c r="O36" s="464"/>
      <c r="P36" s="246" t="s">
        <v>24</v>
      </c>
      <c r="Q36" s="247"/>
      <c r="R36" s="248" t="s">
        <v>41</v>
      </c>
      <c r="S36" s="238"/>
      <c r="T36" s="248" t="s">
        <v>41</v>
      </c>
      <c r="U36" s="238"/>
      <c r="V36" s="248" t="s">
        <v>41</v>
      </c>
      <c r="W36" s="238"/>
      <c r="X36" s="248">
        <v>110</v>
      </c>
      <c r="Y36" s="238"/>
      <c r="Z36" s="260">
        <v>128</v>
      </c>
    </row>
    <row r="37" spans="1:26" ht="14" x14ac:dyDescent="0.2">
      <c r="B37" s="464"/>
      <c r="C37" s="242" t="s">
        <v>278</v>
      </c>
      <c r="D37" s="242"/>
      <c r="E37" s="250">
        <v>0</v>
      </c>
      <c r="F37" s="250"/>
      <c r="G37" s="250">
        <v>0</v>
      </c>
      <c r="H37" s="250"/>
      <c r="I37" s="250">
        <v>0</v>
      </c>
      <c r="J37" s="250"/>
      <c r="K37" s="251" t="s">
        <v>41</v>
      </c>
      <c r="L37" s="250"/>
      <c r="M37" s="251" t="s">
        <v>41</v>
      </c>
      <c r="N37" s="14"/>
      <c r="O37" s="464"/>
      <c r="P37" s="241" t="s">
        <v>279</v>
      </c>
      <c r="Q37" s="242"/>
      <c r="R37" s="250" t="s">
        <v>41</v>
      </c>
      <c r="S37" s="250"/>
      <c r="T37" s="250" t="s">
        <v>41</v>
      </c>
      <c r="U37" s="250"/>
      <c r="V37" s="250" t="s">
        <v>41</v>
      </c>
      <c r="W37" s="250"/>
      <c r="X37" s="250">
        <v>0</v>
      </c>
      <c r="Y37" s="250"/>
      <c r="Z37" s="261">
        <f>Z36-X36</f>
        <v>18</v>
      </c>
    </row>
    <row r="38" spans="1:26" ht="14" x14ac:dyDescent="0.2">
      <c r="B38" s="464"/>
      <c r="C38" s="247" t="s">
        <v>20</v>
      </c>
      <c r="D38" s="247"/>
      <c r="E38" s="252">
        <v>100</v>
      </c>
      <c r="F38" s="252"/>
      <c r="G38" s="252">
        <v>100</v>
      </c>
      <c r="H38" s="252"/>
      <c r="I38" s="252">
        <v>100</v>
      </c>
      <c r="J38" s="252"/>
      <c r="K38" s="253" t="s">
        <v>41</v>
      </c>
      <c r="L38" s="252"/>
      <c r="M38" s="253" t="s">
        <v>41</v>
      </c>
      <c r="N38" s="14"/>
      <c r="O38" s="464"/>
      <c r="P38" s="246" t="s">
        <v>20</v>
      </c>
      <c r="Q38" s="247"/>
      <c r="R38" s="252" t="s">
        <v>41</v>
      </c>
      <c r="S38" s="252"/>
      <c r="T38" s="252" t="s">
        <v>41</v>
      </c>
      <c r="U38" s="252"/>
      <c r="V38" s="252" t="s">
        <v>41</v>
      </c>
      <c r="W38" s="252"/>
      <c r="X38" s="252">
        <f>X36*100/X34</f>
        <v>97.345132743362825</v>
      </c>
      <c r="Y38" s="252"/>
      <c r="Z38" s="262">
        <f>Z36*100/Z34</f>
        <v>100.78740157480316</v>
      </c>
    </row>
    <row r="39" spans="1:26" ht="14" x14ac:dyDescent="0.2">
      <c r="B39" s="465"/>
      <c r="C39" s="263" t="s">
        <v>25</v>
      </c>
      <c r="D39" s="247"/>
      <c r="E39" s="255">
        <v>0</v>
      </c>
      <c r="F39" s="252"/>
      <c r="G39" s="255">
        <v>0</v>
      </c>
      <c r="H39" s="252"/>
      <c r="I39" s="255">
        <v>0</v>
      </c>
      <c r="J39" s="252"/>
      <c r="K39" s="256" t="s">
        <v>41</v>
      </c>
      <c r="L39" s="252"/>
      <c r="M39" s="256" t="s">
        <v>41</v>
      </c>
      <c r="N39" s="14"/>
      <c r="O39" s="465"/>
      <c r="P39" s="254" t="s">
        <v>25</v>
      </c>
      <c r="Q39" s="247"/>
      <c r="R39" s="255" t="s">
        <v>41</v>
      </c>
      <c r="S39" s="252"/>
      <c r="T39" s="255" t="s">
        <v>41</v>
      </c>
      <c r="U39" s="252"/>
      <c r="V39" s="255" t="s">
        <v>41</v>
      </c>
      <c r="W39" s="252"/>
      <c r="X39" s="255" t="s">
        <v>41</v>
      </c>
      <c r="Y39" s="252"/>
      <c r="Z39" s="264">
        <f>Z37*100/X36</f>
        <v>16.363636363636363</v>
      </c>
    </row>
    <row r="40" spans="1:26" ht="14" x14ac:dyDescent="0.2">
      <c r="A40" s="5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4" x14ac:dyDescent="0.2">
      <c r="A41" s="5"/>
      <c r="B41" s="220" t="s">
        <v>280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4" x14ac:dyDescent="0.2">
      <c r="A42" s="5"/>
    </row>
    <row r="43" spans="1:26" ht="14" x14ac:dyDescent="0.2">
      <c r="A43" s="5"/>
    </row>
    <row r="44" spans="1:26" ht="14" x14ac:dyDescent="0.2">
      <c r="A44" s="5"/>
    </row>
    <row r="45" spans="1:26" ht="14" x14ac:dyDescent="0.2">
      <c r="A45" s="5"/>
    </row>
    <row r="46" spans="1:26" ht="14" x14ac:dyDescent="0.2">
      <c r="A46" s="5"/>
    </row>
    <row r="47" spans="1:26" ht="14" x14ac:dyDescent="0.2">
      <c r="A47" s="5"/>
    </row>
    <row r="48" spans="1:26" ht="14" x14ac:dyDescent="0.2">
      <c r="A48" s="5"/>
    </row>
    <row r="49" spans="1:13" ht="14" x14ac:dyDescent="0.2">
      <c r="A49" s="5"/>
    </row>
    <row r="50" spans="1:13" ht="14" x14ac:dyDescent="0.2">
      <c r="A50" s="5"/>
    </row>
    <row r="51" spans="1:13" ht="14" x14ac:dyDescent="0.2">
      <c r="A51" s="5"/>
    </row>
    <row r="52" spans="1:13" ht="14" x14ac:dyDescent="0.2">
      <c r="A52" s="5"/>
    </row>
    <row r="53" spans="1:13" ht="14" x14ac:dyDescent="0.2">
      <c r="A53" s="5"/>
    </row>
    <row r="54" spans="1:13" ht="14" x14ac:dyDescent="0.2">
      <c r="A54" s="5"/>
    </row>
    <row r="55" spans="1:13" ht="14" x14ac:dyDescent="0.2">
      <c r="A55" s="5"/>
    </row>
    <row r="56" spans="1:13" ht="14" x14ac:dyDescent="0.2">
      <c r="A56" s="5"/>
    </row>
    <row r="57" spans="1:13" ht="14" x14ac:dyDescent="0.2">
      <c r="A57" s="5"/>
    </row>
    <row r="58" spans="1:13" ht="14" x14ac:dyDescent="0.2">
      <c r="A58" s="5"/>
    </row>
    <row r="59" spans="1:13" ht="14" x14ac:dyDescent="0.2">
      <c r="A59" s="5"/>
    </row>
    <row r="60" spans="1:13" ht="14" x14ac:dyDescent="0.2">
      <c r="A60" s="5"/>
    </row>
    <row r="61" spans="1:13" ht="14" x14ac:dyDescent="0.15"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</row>
    <row r="62" spans="1:13" ht="14" x14ac:dyDescent="0.15"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7"/>
  <sheetViews>
    <sheetView workbookViewId="0"/>
  </sheetViews>
  <sheetFormatPr baseColWidth="10" defaultRowHeight="16" x14ac:dyDescent="0.15"/>
  <sheetData>
    <row r="1" spans="1:32" ht="14" x14ac:dyDescent="0.2">
      <c r="A1" s="17"/>
      <c r="B1" s="18"/>
      <c r="O1" s="5"/>
      <c r="P1" s="18"/>
      <c r="Q1" s="18"/>
      <c r="U1" s="1"/>
      <c r="V1" s="1"/>
      <c r="W1" s="1"/>
      <c r="X1" s="1"/>
      <c r="Y1" s="1"/>
      <c r="Z1" s="1"/>
      <c r="AA1" s="1"/>
      <c r="AB1" s="1"/>
      <c r="AC1" s="1"/>
      <c r="AD1" s="5"/>
      <c r="AE1" s="5"/>
      <c r="AF1" s="5"/>
    </row>
    <row r="2" spans="1:32" ht="19" x14ac:dyDescent="0.2">
      <c r="A2" s="36" t="s">
        <v>283</v>
      </c>
      <c r="B2" s="29" t="s">
        <v>313</v>
      </c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1"/>
      <c r="V2" s="1"/>
      <c r="W2" s="1"/>
      <c r="X2" s="1"/>
      <c r="Y2" s="1"/>
      <c r="Z2" s="1"/>
      <c r="AA2" s="1"/>
      <c r="AB2" s="1"/>
      <c r="AC2" s="1"/>
      <c r="AD2" s="5"/>
      <c r="AE2" s="5"/>
      <c r="AF2" s="5"/>
    </row>
    <row r="3" spans="1:32" ht="14" x14ac:dyDescent="0.2">
      <c r="A3" s="91"/>
      <c r="B3" s="14"/>
      <c r="C3" s="13"/>
      <c r="D3" s="92"/>
      <c r="E3" s="458"/>
      <c r="F3" s="458"/>
      <c r="G3" s="458"/>
      <c r="H3" s="458"/>
      <c r="I3" s="458"/>
      <c r="J3" s="458"/>
      <c r="O3" s="14"/>
      <c r="P3" s="14"/>
      <c r="Q3" s="94"/>
      <c r="R3" s="13"/>
      <c r="S3" s="92"/>
      <c r="T3" s="92"/>
      <c r="U3" s="16"/>
      <c r="V3" s="16"/>
      <c r="W3" s="16"/>
      <c r="X3" s="16"/>
      <c r="Y3" s="16"/>
      <c r="Z3" s="16"/>
      <c r="AA3" s="16"/>
      <c r="AB3" s="16"/>
      <c r="AC3" s="16"/>
      <c r="AD3" s="14"/>
      <c r="AE3" s="14"/>
      <c r="AF3" s="14"/>
    </row>
    <row r="4" spans="1:32" ht="42" x14ac:dyDescent="0.2">
      <c r="A4" s="95"/>
      <c r="B4" s="474" t="s">
        <v>72</v>
      </c>
      <c r="C4" s="96"/>
      <c r="D4" s="471" t="s">
        <v>74</v>
      </c>
      <c r="E4" s="472"/>
      <c r="F4" s="472"/>
      <c r="G4" s="472"/>
      <c r="H4" s="473"/>
      <c r="I4" s="97"/>
      <c r="J4" s="471" t="s">
        <v>24</v>
      </c>
      <c r="K4" s="472"/>
      <c r="L4" s="472"/>
      <c r="M4" s="472"/>
      <c r="N4" s="473"/>
      <c r="O4" s="97"/>
      <c r="P4" s="471" t="s">
        <v>73</v>
      </c>
      <c r="Q4" s="472"/>
      <c r="R4" s="472"/>
      <c r="S4" s="472"/>
      <c r="T4" s="473"/>
    </row>
    <row r="5" spans="1:32" ht="14" x14ac:dyDescent="0.2">
      <c r="A5" s="98"/>
      <c r="B5" s="475"/>
      <c r="C5" s="99"/>
      <c r="D5" s="105">
        <v>2013</v>
      </c>
      <c r="E5" s="106">
        <v>2014</v>
      </c>
      <c r="F5" s="106">
        <v>2015</v>
      </c>
      <c r="G5" s="106">
        <v>2016</v>
      </c>
      <c r="H5" s="107">
        <v>2017</v>
      </c>
      <c r="I5" s="100"/>
      <c r="J5" s="105">
        <v>2013</v>
      </c>
      <c r="K5" s="106">
        <v>2014</v>
      </c>
      <c r="L5" s="106">
        <v>2015</v>
      </c>
      <c r="M5" s="106">
        <v>2016</v>
      </c>
      <c r="N5" s="107">
        <v>2016</v>
      </c>
      <c r="O5" s="100"/>
      <c r="P5" s="105">
        <v>2013</v>
      </c>
      <c r="Q5" s="106">
        <v>2014</v>
      </c>
      <c r="R5" s="106">
        <v>2015</v>
      </c>
      <c r="S5" s="106">
        <v>2016</v>
      </c>
      <c r="T5" s="107">
        <v>2017</v>
      </c>
    </row>
    <row r="6" spans="1:32" ht="14" x14ac:dyDescent="0.2">
      <c r="A6" s="98"/>
      <c r="B6" s="101"/>
      <c r="C6" s="102"/>
      <c r="D6" s="101"/>
      <c r="E6" s="101"/>
      <c r="F6" s="101"/>
      <c r="G6" s="101"/>
      <c r="H6" s="101"/>
      <c r="I6" s="102"/>
      <c r="J6" s="101"/>
      <c r="K6" s="101"/>
      <c r="L6" s="101"/>
      <c r="M6" s="101"/>
      <c r="N6" s="101"/>
      <c r="O6" s="102"/>
      <c r="P6" s="101"/>
      <c r="Q6" s="101"/>
      <c r="R6" s="101"/>
      <c r="S6" s="101"/>
      <c r="T6" s="101"/>
    </row>
    <row r="7" spans="1:32" ht="14" x14ac:dyDescent="0.2">
      <c r="A7" s="98"/>
      <c r="B7" s="108" t="s">
        <v>299</v>
      </c>
      <c r="C7" s="99"/>
      <c r="D7" s="135">
        <f>SUM(D9,D25,D40,D53,D65,D11,D16,D28,D38,D88:D90,D93:D96)</f>
        <v>2951</v>
      </c>
      <c r="E7" s="136">
        <f t="shared" ref="E7:F7" si="0">SUM(E9,E25,E40,E53,E65,E11,E16,E28,E38,E88:E90,E93:E96)</f>
        <v>2923</v>
      </c>
      <c r="F7" s="136">
        <f t="shared" si="0"/>
        <v>2949</v>
      </c>
      <c r="G7" s="136">
        <f>SUM(G9,G25,G40,G53,G65,G86,G92)</f>
        <v>2989</v>
      </c>
      <c r="H7" s="139">
        <f>SUM(H9,H25,H40,H53,H65,H86,H92)</f>
        <v>3010</v>
      </c>
      <c r="I7" s="114"/>
      <c r="J7" s="135">
        <f>SUM(J9,J25,J40,J53,J65,J11,J16,J28,J38,J88:J90,J93:J96)</f>
        <v>2415</v>
      </c>
      <c r="K7" s="136">
        <f t="shared" ref="K7:L7" si="1">SUM(K9,K25,K40,K53,K65,K11,K16,K28,K38,K88:K90,K93:K96)</f>
        <v>2345</v>
      </c>
      <c r="L7" s="136">
        <f t="shared" si="1"/>
        <v>2720</v>
      </c>
      <c r="M7" s="136">
        <f>SUM(M9,M25,M40,M53,M65,M86,M92)</f>
        <v>2857</v>
      </c>
      <c r="N7" s="139">
        <f>SUM(N9,N25,N40,N53,N65,N86,N92)</f>
        <v>0</v>
      </c>
      <c r="O7" s="114"/>
      <c r="P7" s="137">
        <f>J7*100/D7</f>
        <v>81.836665537106072</v>
      </c>
      <c r="Q7" s="138">
        <f>K7*100/E7</f>
        <v>80.225795415668827</v>
      </c>
      <c r="R7" s="138">
        <f>L7*100/F7</f>
        <v>92.234655815530687</v>
      </c>
      <c r="S7" s="138">
        <f>M7*100/G7</f>
        <v>95.583807293409166</v>
      </c>
      <c r="T7" s="140">
        <f>N7*100/H7</f>
        <v>0</v>
      </c>
      <c r="U7" s="115"/>
      <c r="V7" s="115"/>
    </row>
    <row r="8" spans="1:32" ht="14" x14ac:dyDescent="0.2">
      <c r="A8" s="98"/>
      <c r="B8" s="103"/>
      <c r="C8" s="102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7"/>
      <c r="Q8" s="117"/>
      <c r="R8" s="116"/>
      <c r="S8" s="116"/>
      <c r="T8" s="116"/>
      <c r="U8" s="115"/>
      <c r="V8" s="115"/>
    </row>
    <row r="9" spans="1:32" ht="14" x14ac:dyDescent="0.2">
      <c r="A9" s="98"/>
      <c r="B9" s="109" t="s">
        <v>70</v>
      </c>
      <c r="C9" s="99"/>
      <c r="D9" s="118">
        <f>SUM(D10,D12:D15,D17:D23)</f>
        <v>855</v>
      </c>
      <c r="E9" s="119">
        <f t="shared" ref="E9:F9" si="2">SUM(E10,E12:E15,E17:E23)</f>
        <v>845</v>
      </c>
      <c r="F9" s="119">
        <f t="shared" si="2"/>
        <v>825</v>
      </c>
      <c r="G9" s="120">
        <f>SUM(G10:G23)</f>
        <v>875</v>
      </c>
      <c r="H9" s="141">
        <f>SUM(H10:H23)</f>
        <v>875</v>
      </c>
      <c r="I9" s="114"/>
      <c r="J9" s="118">
        <f>SUM(J10,J12:J15,J17:J23)</f>
        <v>541</v>
      </c>
      <c r="K9" s="119">
        <f t="shared" ref="K9" si="3">SUM(K10,K12:K15,K17:K23)</f>
        <v>458</v>
      </c>
      <c r="L9" s="119">
        <f t="shared" ref="L9" si="4">SUM(L10,L12:L15,L17:L23)</f>
        <v>681</v>
      </c>
      <c r="M9" s="120">
        <f>SUM(M10:M23)</f>
        <v>788</v>
      </c>
      <c r="N9" s="141">
        <f>SUM(N10:N23)</f>
        <v>0</v>
      </c>
      <c r="O9" s="114"/>
      <c r="P9" s="121">
        <f>J9*100/D9</f>
        <v>63.274853801169591</v>
      </c>
      <c r="Q9" s="122">
        <f>K9*100/E9</f>
        <v>54.201183431952664</v>
      </c>
      <c r="R9" s="122">
        <f>L9*100/F9</f>
        <v>82.545454545454547</v>
      </c>
      <c r="S9" s="123">
        <f>M9*100/G9</f>
        <v>90.057142857142864</v>
      </c>
      <c r="T9" s="144">
        <f>N9*100/H9</f>
        <v>0</v>
      </c>
      <c r="U9" s="115"/>
      <c r="V9" s="115"/>
    </row>
    <row r="10" spans="1:32" ht="14" x14ac:dyDescent="0.2">
      <c r="A10" s="104"/>
      <c r="B10" s="110" t="s">
        <v>192</v>
      </c>
      <c r="C10" s="99"/>
      <c r="D10" s="124" t="s">
        <v>41</v>
      </c>
      <c r="E10" s="116" t="s">
        <v>41</v>
      </c>
      <c r="F10" s="116">
        <v>25</v>
      </c>
      <c r="G10" s="125">
        <v>30</v>
      </c>
      <c r="H10" s="142">
        <v>30</v>
      </c>
      <c r="I10" s="116"/>
      <c r="J10" s="124" t="s">
        <v>41</v>
      </c>
      <c r="K10" s="116" t="s">
        <v>41</v>
      </c>
      <c r="L10" s="116">
        <v>25</v>
      </c>
      <c r="M10" s="125">
        <v>30</v>
      </c>
      <c r="N10" s="142"/>
      <c r="O10" s="116"/>
      <c r="P10" s="126" t="s">
        <v>41</v>
      </c>
      <c r="Q10" s="117" t="s">
        <v>41</v>
      </c>
      <c r="R10" s="117" t="s">
        <v>41</v>
      </c>
      <c r="S10" s="127">
        <f t="shared" ref="S10:T12" si="5">M10*100/G10</f>
        <v>100</v>
      </c>
      <c r="T10" s="145">
        <f t="shared" si="5"/>
        <v>0</v>
      </c>
      <c r="U10" s="115"/>
    </row>
    <row r="11" spans="1:32" ht="14" x14ac:dyDescent="0.2">
      <c r="A11" s="104"/>
      <c r="B11" s="110" t="s">
        <v>49</v>
      </c>
      <c r="C11" s="99"/>
      <c r="D11" s="401">
        <v>36</v>
      </c>
      <c r="E11" s="402">
        <v>35</v>
      </c>
      <c r="F11" s="402">
        <v>35</v>
      </c>
      <c r="G11" s="125">
        <v>40</v>
      </c>
      <c r="H11" s="142">
        <v>50</v>
      </c>
      <c r="I11" s="116"/>
      <c r="J11" s="401">
        <v>34</v>
      </c>
      <c r="K11" s="402">
        <v>31</v>
      </c>
      <c r="L11" s="402">
        <v>32</v>
      </c>
      <c r="M11" s="125">
        <v>40</v>
      </c>
      <c r="N11" s="142"/>
      <c r="O11" s="116"/>
      <c r="P11" s="407">
        <f t="shared" ref="P11:R12" si="6">J11*100/D11</f>
        <v>94.444444444444443</v>
      </c>
      <c r="Q11" s="408">
        <f t="shared" si="6"/>
        <v>88.571428571428569</v>
      </c>
      <c r="R11" s="408">
        <f t="shared" si="6"/>
        <v>91.428571428571431</v>
      </c>
      <c r="S11" s="127">
        <f t="shared" si="5"/>
        <v>100</v>
      </c>
      <c r="T11" s="145">
        <f t="shared" si="5"/>
        <v>0</v>
      </c>
      <c r="U11" s="115"/>
    </row>
    <row r="12" spans="1:32" ht="14" x14ac:dyDescent="0.2">
      <c r="A12" s="95"/>
      <c r="B12" s="110" t="s">
        <v>69</v>
      </c>
      <c r="C12" s="102"/>
      <c r="D12" s="124">
        <v>100</v>
      </c>
      <c r="E12" s="116">
        <v>80</v>
      </c>
      <c r="F12" s="116">
        <v>75</v>
      </c>
      <c r="G12" s="125">
        <v>75</v>
      </c>
      <c r="H12" s="142">
        <v>75</v>
      </c>
      <c r="I12" s="116"/>
      <c r="J12" s="124">
        <v>5</v>
      </c>
      <c r="K12" s="116">
        <v>0</v>
      </c>
      <c r="L12" s="116">
        <v>9</v>
      </c>
      <c r="M12" s="125">
        <v>20</v>
      </c>
      <c r="N12" s="142"/>
      <c r="O12" s="116"/>
      <c r="P12" s="126">
        <f t="shared" si="6"/>
        <v>5</v>
      </c>
      <c r="Q12" s="117">
        <f t="shared" si="6"/>
        <v>0</v>
      </c>
      <c r="R12" s="117">
        <f t="shared" si="6"/>
        <v>12</v>
      </c>
      <c r="S12" s="127">
        <f t="shared" si="5"/>
        <v>26.666666666666668</v>
      </c>
      <c r="T12" s="145">
        <f t="shared" si="5"/>
        <v>0</v>
      </c>
      <c r="U12" s="115"/>
    </row>
    <row r="13" spans="1:32" ht="14" x14ac:dyDescent="0.2">
      <c r="A13" s="95"/>
      <c r="B13" s="110" t="s">
        <v>190</v>
      </c>
      <c r="C13" s="102"/>
      <c r="D13" s="124">
        <v>27</v>
      </c>
      <c r="E13" s="116">
        <v>26</v>
      </c>
      <c r="F13" s="116">
        <v>25</v>
      </c>
      <c r="G13" s="125" t="s">
        <v>41</v>
      </c>
      <c r="H13" s="142" t="s">
        <v>41</v>
      </c>
      <c r="I13" s="116"/>
      <c r="J13" s="124">
        <v>10</v>
      </c>
      <c r="K13" s="116">
        <v>1</v>
      </c>
      <c r="L13" s="116">
        <v>11</v>
      </c>
      <c r="M13" s="125" t="s">
        <v>41</v>
      </c>
      <c r="N13" s="142" t="s">
        <v>41</v>
      </c>
      <c r="O13" s="116"/>
      <c r="P13" s="126">
        <f t="shared" ref="P13:P23" si="7">J13*100/D13</f>
        <v>37.037037037037038</v>
      </c>
      <c r="Q13" s="117">
        <f t="shared" ref="Q13:Q23" si="8">K13*100/E13</f>
        <v>3.8461538461538463</v>
      </c>
      <c r="R13" s="117">
        <f t="shared" ref="R13:R18" si="9">L13*100/F13</f>
        <v>44</v>
      </c>
      <c r="S13" s="127" t="s">
        <v>41</v>
      </c>
      <c r="T13" s="145" t="s">
        <v>41</v>
      </c>
      <c r="U13" s="115"/>
    </row>
    <row r="14" spans="1:32" ht="14" x14ac:dyDescent="0.2">
      <c r="A14" s="95"/>
      <c r="B14" s="110" t="s">
        <v>68</v>
      </c>
      <c r="C14" s="102"/>
      <c r="D14" s="124">
        <v>20</v>
      </c>
      <c r="E14" s="116">
        <v>20</v>
      </c>
      <c r="F14" s="116" t="s">
        <v>41</v>
      </c>
      <c r="G14" s="125" t="s">
        <v>41</v>
      </c>
      <c r="H14" s="142" t="s">
        <v>41</v>
      </c>
      <c r="I14" s="116"/>
      <c r="J14" s="124">
        <v>7</v>
      </c>
      <c r="K14" s="116">
        <v>3</v>
      </c>
      <c r="L14" s="116" t="s">
        <v>41</v>
      </c>
      <c r="M14" s="125" t="s">
        <v>41</v>
      </c>
      <c r="N14" s="142" t="s">
        <v>41</v>
      </c>
      <c r="O14" s="116"/>
      <c r="P14" s="126">
        <f t="shared" si="7"/>
        <v>35</v>
      </c>
      <c r="Q14" s="117">
        <f t="shared" si="8"/>
        <v>15</v>
      </c>
      <c r="R14" s="117" t="s">
        <v>41</v>
      </c>
      <c r="S14" s="127" t="s">
        <v>41</v>
      </c>
      <c r="T14" s="145" t="s">
        <v>41</v>
      </c>
      <c r="U14" s="115"/>
    </row>
    <row r="15" spans="1:32" ht="14" x14ac:dyDescent="0.2">
      <c r="A15" s="95"/>
      <c r="B15" s="110" t="s">
        <v>89</v>
      </c>
      <c r="C15" s="102"/>
      <c r="D15" s="124">
        <v>35</v>
      </c>
      <c r="E15" s="116">
        <v>40</v>
      </c>
      <c r="F15" s="116">
        <v>40</v>
      </c>
      <c r="G15" s="125">
        <v>40</v>
      </c>
      <c r="H15" s="142">
        <v>40</v>
      </c>
      <c r="I15" s="116"/>
      <c r="J15" s="124">
        <v>35</v>
      </c>
      <c r="K15" s="116">
        <v>40</v>
      </c>
      <c r="L15" s="116">
        <v>40</v>
      </c>
      <c r="M15" s="125">
        <v>40</v>
      </c>
      <c r="N15" s="142"/>
      <c r="O15" s="116"/>
      <c r="P15" s="407">
        <f t="shared" si="7"/>
        <v>100</v>
      </c>
      <c r="Q15" s="408">
        <f t="shared" si="8"/>
        <v>100</v>
      </c>
      <c r="R15" s="408">
        <f t="shared" si="9"/>
        <v>100</v>
      </c>
      <c r="S15" s="127">
        <f t="shared" ref="S15:T18" si="10">M15*100/G15</f>
        <v>100</v>
      </c>
      <c r="T15" s="145">
        <f t="shared" si="10"/>
        <v>0</v>
      </c>
      <c r="U15" s="115"/>
    </row>
    <row r="16" spans="1:32" ht="14" x14ac:dyDescent="0.2">
      <c r="A16" s="95"/>
      <c r="B16" s="110" t="s">
        <v>48</v>
      </c>
      <c r="C16" s="102"/>
      <c r="D16" s="401">
        <v>27</v>
      </c>
      <c r="E16" s="402">
        <v>25</v>
      </c>
      <c r="F16" s="402">
        <v>25</v>
      </c>
      <c r="G16" s="125">
        <v>25</v>
      </c>
      <c r="H16" s="142">
        <v>25</v>
      </c>
      <c r="I16" s="116"/>
      <c r="J16" s="401">
        <v>8</v>
      </c>
      <c r="K16" s="402">
        <v>10</v>
      </c>
      <c r="L16" s="402">
        <v>25</v>
      </c>
      <c r="M16" s="125">
        <v>25</v>
      </c>
      <c r="N16" s="142"/>
      <c r="O16" s="116"/>
      <c r="P16" s="407">
        <f t="shared" ref="P16" si="11">J16*100/D16</f>
        <v>29.62962962962963</v>
      </c>
      <c r="Q16" s="408">
        <f t="shared" ref="Q16" si="12">K16*100/E16</f>
        <v>40</v>
      </c>
      <c r="R16" s="408">
        <f t="shared" ref="R16" si="13">L16*100/F16</f>
        <v>100</v>
      </c>
      <c r="S16" s="127">
        <f t="shared" si="10"/>
        <v>100</v>
      </c>
      <c r="T16" s="145">
        <f t="shared" si="10"/>
        <v>0</v>
      </c>
      <c r="U16" s="115"/>
    </row>
    <row r="17" spans="1:22" ht="14" x14ac:dyDescent="0.2">
      <c r="A17" s="95"/>
      <c r="B17" s="110" t="s">
        <v>189</v>
      </c>
      <c r="C17" s="102"/>
      <c r="D17" s="124">
        <v>55</v>
      </c>
      <c r="E17" s="116">
        <v>55</v>
      </c>
      <c r="F17" s="116">
        <v>45</v>
      </c>
      <c r="G17" s="125">
        <v>45</v>
      </c>
      <c r="H17" s="142">
        <v>45</v>
      </c>
      <c r="I17" s="116"/>
      <c r="J17" s="124">
        <v>11</v>
      </c>
      <c r="K17" s="116">
        <v>6</v>
      </c>
      <c r="L17" s="116">
        <v>10</v>
      </c>
      <c r="M17" s="125">
        <v>21</v>
      </c>
      <c r="N17" s="142"/>
      <c r="O17" s="116"/>
      <c r="P17" s="126">
        <f t="shared" si="7"/>
        <v>20</v>
      </c>
      <c r="Q17" s="117">
        <f t="shared" si="8"/>
        <v>10.909090909090908</v>
      </c>
      <c r="R17" s="117">
        <f t="shared" si="9"/>
        <v>22.222222222222221</v>
      </c>
      <c r="S17" s="127">
        <f t="shared" si="10"/>
        <v>46.666666666666664</v>
      </c>
      <c r="T17" s="145">
        <f t="shared" si="10"/>
        <v>0</v>
      </c>
      <c r="U17" s="115"/>
    </row>
    <row r="18" spans="1:22" ht="14" x14ac:dyDescent="0.2">
      <c r="A18" s="104"/>
      <c r="B18" s="110" t="s">
        <v>67</v>
      </c>
      <c r="C18" s="102"/>
      <c r="D18" s="124">
        <v>150</v>
      </c>
      <c r="E18" s="116">
        <v>150</v>
      </c>
      <c r="F18" s="116">
        <v>155</v>
      </c>
      <c r="G18" s="125">
        <v>155</v>
      </c>
      <c r="H18" s="142">
        <v>155</v>
      </c>
      <c r="I18" s="116"/>
      <c r="J18" s="124">
        <v>60</v>
      </c>
      <c r="K18" s="116">
        <v>53</v>
      </c>
      <c r="L18" s="116">
        <v>133</v>
      </c>
      <c r="M18" s="125">
        <v>155</v>
      </c>
      <c r="N18" s="142"/>
      <c r="O18" s="116"/>
      <c r="P18" s="126">
        <f t="shared" si="7"/>
        <v>40</v>
      </c>
      <c r="Q18" s="117">
        <f t="shared" si="8"/>
        <v>35.333333333333336</v>
      </c>
      <c r="R18" s="117">
        <f t="shared" si="9"/>
        <v>85.806451612903231</v>
      </c>
      <c r="S18" s="127">
        <f t="shared" si="10"/>
        <v>100</v>
      </c>
      <c r="T18" s="145">
        <f t="shared" si="10"/>
        <v>0</v>
      </c>
      <c r="U18" s="115"/>
    </row>
    <row r="19" spans="1:22" ht="14" x14ac:dyDescent="0.2">
      <c r="B19" s="110" t="s">
        <v>66</v>
      </c>
      <c r="C19" s="102"/>
      <c r="D19" s="124">
        <v>28</v>
      </c>
      <c r="E19" s="116">
        <v>25</v>
      </c>
      <c r="F19" s="116">
        <v>20</v>
      </c>
      <c r="G19" s="125">
        <v>20</v>
      </c>
      <c r="H19" s="142">
        <v>20</v>
      </c>
      <c r="I19" s="116"/>
      <c r="J19" s="124">
        <v>8</v>
      </c>
      <c r="K19" s="116">
        <v>4</v>
      </c>
      <c r="L19" s="116">
        <v>12</v>
      </c>
      <c r="M19" s="125">
        <v>12</v>
      </c>
      <c r="N19" s="142"/>
      <c r="O19" s="116"/>
      <c r="P19" s="126">
        <f t="shared" si="7"/>
        <v>28.571428571428573</v>
      </c>
      <c r="Q19" s="117">
        <f t="shared" si="8"/>
        <v>16</v>
      </c>
      <c r="R19" s="117">
        <f t="shared" ref="R19:T20" si="14">L19*100/F19</f>
        <v>60</v>
      </c>
      <c r="S19" s="127">
        <f t="shared" si="14"/>
        <v>60</v>
      </c>
      <c r="T19" s="145">
        <f t="shared" si="14"/>
        <v>0</v>
      </c>
      <c r="U19" s="115"/>
    </row>
    <row r="20" spans="1:22" ht="14" x14ac:dyDescent="0.2">
      <c r="B20" s="110" t="s">
        <v>43</v>
      </c>
      <c r="C20" s="102"/>
      <c r="D20" s="124">
        <v>201</v>
      </c>
      <c r="E20" s="116">
        <v>210</v>
      </c>
      <c r="F20" s="116">
        <v>210</v>
      </c>
      <c r="G20" s="125">
        <v>210</v>
      </c>
      <c r="H20" s="142">
        <v>200</v>
      </c>
      <c r="I20" s="116"/>
      <c r="J20" s="124">
        <v>201</v>
      </c>
      <c r="K20" s="116">
        <v>210</v>
      </c>
      <c r="L20" s="116">
        <v>211</v>
      </c>
      <c r="M20" s="125">
        <v>210</v>
      </c>
      <c r="N20" s="142"/>
      <c r="O20" s="116"/>
      <c r="P20" s="126">
        <f t="shared" si="7"/>
        <v>100</v>
      </c>
      <c r="Q20" s="117">
        <f t="shared" si="8"/>
        <v>100</v>
      </c>
      <c r="R20" s="117">
        <f t="shared" si="14"/>
        <v>100.47619047619048</v>
      </c>
      <c r="S20" s="127">
        <f t="shared" si="14"/>
        <v>100</v>
      </c>
      <c r="T20" s="145">
        <f t="shared" si="14"/>
        <v>0</v>
      </c>
      <c r="U20" s="115"/>
    </row>
    <row r="21" spans="1:22" ht="14" x14ac:dyDescent="0.2">
      <c r="B21" s="110" t="s">
        <v>47</v>
      </c>
      <c r="C21" s="102"/>
      <c r="D21" s="124">
        <v>150</v>
      </c>
      <c r="E21" s="116">
        <v>150</v>
      </c>
      <c r="F21" s="116">
        <v>140</v>
      </c>
      <c r="G21" s="125">
        <v>140</v>
      </c>
      <c r="H21" s="142">
        <v>140</v>
      </c>
      <c r="I21" s="116"/>
      <c r="J21" s="124">
        <v>132</v>
      </c>
      <c r="K21" s="116">
        <v>102</v>
      </c>
      <c r="L21" s="116">
        <v>140</v>
      </c>
      <c r="M21" s="125">
        <v>140</v>
      </c>
      <c r="N21" s="142"/>
      <c r="O21" s="116"/>
      <c r="P21" s="126">
        <f t="shared" si="7"/>
        <v>88</v>
      </c>
      <c r="Q21" s="117">
        <f t="shared" si="8"/>
        <v>68</v>
      </c>
      <c r="R21" s="117">
        <f>L21*100/F21</f>
        <v>100</v>
      </c>
      <c r="S21" s="127">
        <f>M21*100/G21</f>
        <v>100</v>
      </c>
      <c r="T21" s="145">
        <f>N21*100/H21</f>
        <v>0</v>
      </c>
      <c r="U21" s="115"/>
    </row>
    <row r="22" spans="1:22" ht="14" x14ac:dyDescent="0.2">
      <c r="B22" s="110" t="s">
        <v>76</v>
      </c>
      <c r="C22" s="102"/>
      <c r="D22" s="124">
        <v>35</v>
      </c>
      <c r="E22" s="116">
        <v>35</v>
      </c>
      <c r="F22" s="116">
        <v>35</v>
      </c>
      <c r="G22" s="125">
        <v>40</v>
      </c>
      <c r="H22" s="142">
        <v>40</v>
      </c>
      <c r="I22" s="116"/>
      <c r="J22" s="124">
        <v>23</v>
      </c>
      <c r="K22" s="116">
        <v>12</v>
      </c>
      <c r="L22" s="116">
        <v>35</v>
      </c>
      <c r="M22" s="125">
        <v>40</v>
      </c>
      <c r="N22" s="142"/>
      <c r="O22" s="116"/>
      <c r="P22" s="126">
        <f t="shared" si="7"/>
        <v>65.714285714285708</v>
      </c>
      <c r="Q22" s="117">
        <f t="shared" si="8"/>
        <v>34.285714285714285</v>
      </c>
      <c r="R22" s="117">
        <f t="shared" ref="R22:T23" si="15">L22*100/F22</f>
        <v>100</v>
      </c>
      <c r="S22" s="127">
        <f t="shared" si="15"/>
        <v>100</v>
      </c>
      <c r="T22" s="145">
        <f t="shared" si="15"/>
        <v>0</v>
      </c>
      <c r="U22" s="115"/>
      <c r="V22" s="115"/>
    </row>
    <row r="23" spans="1:22" ht="14" x14ac:dyDescent="0.2">
      <c r="B23" s="111" t="s">
        <v>65</v>
      </c>
      <c r="C23" s="102"/>
      <c r="D23" s="128">
        <v>54</v>
      </c>
      <c r="E23" s="129">
        <v>54</v>
      </c>
      <c r="F23" s="129">
        <v>55</v>
      </c>
      <c r="G23" s="130">
        <v>55</v>
      </c>
      <c r="H23" s="143">
        <v>55</v>
      </c>
      <c r="I23" s="116"/>
      <c r="J23" s="128">
        <v>49</v>
      </c>
      <c r="K23" s="129">
        <v>27</v>
      </c>
      <c r="L23" s="129">
        <v>55</v>
      </c>
      <c r="M23" s="130">
        <v>55</v>
      </c>
      <c r="N23" s="143"/>
      <c r="O23" s="116"/>
      <c r="P23" s="131">
        <f t="shared" si="7"/>
        <v>90.740740740740748</v>
      </c>
      <c r="Q23" s="132">
        <f t="shared" si="8"/>
        <v>50</v>
      </c>
      <c r="R23" s="132">
        <f t="shared" si="15"/>
        <v>100</v>
      </c>
      <c r="S23" s="133">
        <f t="shared" si="15"/>
        <v>100</v>
      </c>
      <c r="T23" s="146">
        <f t="shared" si="15"/>
        <v>0</v>
      </c>
      <c r="U23" s="115"/>
      <c r="V23" s="115"/>
    </row>
    <row r="24" spans="1:22" ht="14" x14ac:dyDescent="0.2">
      <c r="B24" s="112"/>
      <c r="C24" s="102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7"/>
      <c r="Q24" s="117"/>
      <c r="R24" s="116"/>
      <c r="S24" s="116"/>
      <c r="T24" s="116"/>
      <c r="U24" s="115"/>
    </row>
    <row r="25" spans="1:22" ht="14" x14ac:dyDescent="0.2">
      <c r="B25" s="109" t="s">
        <v>263</v>
      </c>
      <c r="C25" s="99"/>
      <c r="D25" s="118">
        <f>SUM(D26:D27,D29:D37)</f>
        <v>631</v>
      </c>
      <c r="E25" s="119">
        <f t="shared" ref="E25:F25" si="16">SUM(E26:E27,E29:E37)</f>
        <v>640</v>
      </c>
      <c r="F25" s="119">
        <f t="shared" si="16"/>
        <v>670</v>
      </c>
      <c r="G25" s="120">
        <f>SUM(G26:G38)</f>
        <v>740</v>
      </c>
      <c r="H25" s="141">
        <f>SUM(H26:H38)</f>
        <v>740</v>
      </c>
      <c r="I25" s="114"/>
      <c r="J25" s="118">
        <f>SUM(J26:J27,J29:J37)</f>
        <v>614</v>
      </c>
      <c r="K25" s="119">
        <f t="shared" ref="K25" si="17">SUM(K26:K27,K29:K37)</f>
        <v>643</v>
      </c>
      <c r="L25" s="119">
        <f t="shared" ref="L25" si="18">SUM(L26:L27,L29:L37)</f>
        <v>674</v>
      </c>
      <c r="M25" s="120">
        <f>SUM(M26:M38)</f>
        <v>745</v>
      </c>
      <c r="N25" s="141">
        <f>SUM(N26:N38)</f>
        <v>0</v>
      </c>
      <c r="O25" s="114"/>
      <c r="P25" s="121">
        <f t="shared" ref="P25:T26" si="19">J25*100/D25</f>
        <v>97.305863708399372</v>
      </c>
      <c r="Q25" s="122">
        <f t="shared" si="19"/>
        <v>100.46875</v>
      </c>
      <c r="R25" s="122">
        <f t="shared" si="19"/>
        <v>100.59701492537313</v>
      </c>
      <c r="S25" s="123">
        <f t="shared" si="19"/>
        <v>100.67567567567568</v>
      </c>
      <c r="T25" s="144">
        <f t="shared" si="19"/>
        <v>0</v>
      </c>
      <c r="U25" s="115"/>
    </row>
    <row r="26" spans="1:22" ht="14" x14ac:dyDescent="0.2">
      <c r="B26" s="110" t="s">
        <v>64</v>
      </c>
      <c r="C26" s="102"/>
      <c r="D26" s="124">
        <v>41</v>
      </c>
      <c r="E26" s="116">
        <v>50</v>
      </c>
      <c r="F26" s="116">
        <v>50</v>
      </c>
      <c r="G26" s="125">
        <v>50</v>
      </c>
      <c r="H26" s="142">
        <v>50</v>
      </c>
      <c r="I26" s="116"/>
      <c r="J26" s="124">
        <v>41</v>
      </c>
      <c r="K26" s="116">
        <v>51</v>
      </c>
      <c r="L26" s="116">
        <v>50</v>
      </c>
      <c r="M26" s="125">
        <v>50</v>
      </c>
      <c r="N26" s="142"/>
      <c r="O26" s="116"/>
      <c r="P26" s="126">
        <f t="shared" si="19"/>
        <v>100</v>
      </c>
      <c r="Q26" s="117">
        <f t="shared" si="19"/>
        <v>102</v>
      </c>
      <c r="R26" s="117">
        <f t="shared" si="19"/>
        <v>100</v>
      </c>
      <c r="S26" s="127">
        <f t="shared" si="19"/>
        <v>100</v>
      </c>
      <c r="T26" s="145">
        <f t="shared" si="19"/>
        <v>0</v>
      </c>
      <c r="U26" s="115"/>
    </row>
    <row r="27" spans="1:22" ht="14" x14ac:dyDescent="0.2">
      <c r="B27" s="110" t="s">
        <v>124</v>
      </c>
      <c r="C27" s="102"/>
      <c r="D27" s="124">
        <v>30</v>
      </c>
      <c r="E27" s="116">
        <v>30</v>
      </c>
      <c r="F27" s="116">
        <v>30</v>
      </c>
      <c r="G27" s="125">
        <v>30</v>
      </c>
      <c r="H27" s="142">
        <v>30</v>
      </c>
      <c r="I27" s="116"/>
      <c r="J27" s="124">
        <v>30</v>
      </c>
      <c r="K27" s="116">
        <v>32</v>
      </c>
      <c r="L27" s="116">
        <v>30</v>
      </c>
      <c r="M27" s="125">
        <v>32</v>
      </c>
      <c r="N27" s="142"/>
      <c r="O27" s="116"/>
      <c r="P27" s="126">
        <f t="shared" ref="P27:P36" si="20">J27*100/D27</f>
        <v>100</v>
      </c>
      <c r="Q27" s="117">
        <f t="shared" ref="Q27:Q36" si="21">K27*100/E27</f>
        <v>106.66666666666667</v>
      </c>
      <c r="R27" s="117">
        <f t="shared" ref="R27:R36" si="22">L27*100/F27</f>
        <v>100</v>
      </c>
      <c r="S27" s="127">
        <f t="shared" ref="R27:T36" si="23">M27*100/G27</f>
        <v>106.66666666666667</v>
      </c>
      <c r="T27" s="145">
        <f t="shared" si="23"/>
        <v>0</v>
      </c>
      <c r="U27" s="115"/>
    </row>
    <row r="28" spans="1:22" ht="14" x14ac:dyDescent="0.2">
      <c r="B28" s="110" t="s">
        <v>206</v>
      </c>
      <c r="C28" s="102"/>
      <c r="D28" s="401">
        <v>27</v>
      </c>
      <c r="E28" s="402">
        <v>27</v>
      </c>
      <c r="F28" s="402">
        <v>27</v>
      </c>
      <c r="G28" s="125">
        <v>27</v>
      </c>
      <c r="H28" s="142">
        <v>27</v>
      </c>
      <c r="I28" s="116"/>
      <c r="J28" s="401">
        <v>27</v>
      </c>
      <c r="K28" s="402">
        <v>27</v>
      </c>
      <c r="L28" s="402">
        <v>28</v>
      </c>
      <c r="M28" s="125">
        <v>27</v>
      </c>
      <c r="N28" s="142"/>
      <c r="O28" s="116"/>
      <c r="P28" s="407">
        <f t="shared" ref="P28" si="24">J28*100/D28</f>
        <v>100</v>
      </c>
      <c r="Q28" s="408">
        <f t="shared" ref="Q28" si="25">K28*100/E28</f>
        <v>100</v>
      </c>
      <c r="R28" s="408">
        <f t="shared" ref="R28" si="26">L28*100/F28</f>
        <v>103.70370370370371</v>
      </c>
      <c r="S28" s="127">
        <f t="shared" si="23"/>
        <v>100</v>
      </c>
      <c r="T28" s="145">
        <f t="shared" si="23"/>
        <v>0</v>
      </c>
      <c r="U28" s="115"/>
    </row>
    <row r="29" spans="1:22" ht="14" x14ac:dyDescent="0.2">
      <c r="B29" s="110" t="s">
        <v>63</v>
      </c>
      <c r="C29" s="102"/>
      <c r="D29" s="124">
        <v>35</v>
      </c>
      <c r="E29" s="116">
        <v>35</v>
      </c>
      <c r="F29" s="116">
        <v>35</v>
      </c>
      <c r="G29" s="125">
        <v>35</v>
      </c>
      <c r="H29" s="142">
        <v>35</v>
      </c>
      <c r="I29" s="116"/>
      <c r="J29" s="124">
        <v>35</v>
      </c>
      <c r="K29" s="116">
        <v>35</v>
      </c>
      <c r="L29" s="116">
        <v>36</v>
      </c>
      <c r="M29" s="125">
        <v>35</v>
      </c>
      <c r="N29" s="142"/>
      <c r="O29" s="116"/>
      <c r="P29" s="126">
        <f t="shared" si="20"/>
        <v>100</v>
      </c>
      <c r="Q29" s="117">
        <f t="shared" si="21"/>
        <v>100</v>
      </c>
      <c r="R29" s="117">
        <f t="shared" si="22"/>
        <v>102.85714285714286</v>
      </c>
      <c r="S29" s="127">
        <f t="shared" si="23"/>
        <v>100</v>
      </c>
      <c r="T29" s="145">
        <f t="shared" si="23"/>
        <v>0</v>
      </c>
      <c r="U29" s="115"/>
    </row>
    <row r="30" spans="1:22" ht="14" x14ac:dyDescent="0.2">
      <c r="B30" s="110" t="s">
        <v>123</v>
      </c>
      <c r="C30" s="102"/>
      <c r="D30" s="124">
        <v>25</v>
      </c>
      <c r="E30" s="116">
        <v>25</v>
      </c>
      <c r="F30" s="116">
        <v>25</v>
      </c>
      <c r="G30" s="125">
        <v>25</v>
      </c>
      <c r="H30" s="142">
        <v>25</v>
      </c>
      <c r="I30" s="116"/>
      <c r="J30" s="124">
        <v>26</v>
      </c>
      <c r="K30" s="116">
        <v>25</v>
      </c>
      <c r="L30" s="116">
        <v>25</v>
      </c>
      <c r="M30" s="125">
        <v>25</v>
      </c>
      <c r="N30" s="142"/>
      <c r="O30" s="116"/>
      <c r="P30" s="126">
        <f t="shared" si="20"/>
        <v>104</v>
      </c>
      <c r="Q30" s="117">
        <f t="shared" si="21"/>
        <v>100</v>
      </c>
      <c r="R30" s="117">
        <f t="shared" si="22"/>
        <v>100</v>
      </c>
      <c r="S30" s="127">
        <f t="shared" si="23"/>
        <v>100</v>
      </c>
      <c r="T30" s="145">
        <f t="shared" si="23"/>
        <v>0</v>
      </c>
      <c r="U30" s="115"/>
    </row>
    <row r="31" spans="1:22" ht="14" x14ac:dyDescent="0.2">
      <c r="B31" s="110" t="s">
        <v>62</v>
      </c>
      <c r="C31" s="102"/>
      <c r="D31" s="124">
        <v>45</v>
      </c>
      <c r="E31" s="116">
        <v>45</v>
      </c>
      <c r="F31" s="116">
        <v>45</v>
      </c>
      <c r="G31" s="125">
        <v>45</v>
      </c>
      <c r="H31" s="142">
        <v>45</v>
      </c>
      <c r="I31" s="116"/>
      <c r="J31" s="124">
        <v>45</v>
      </c>
      <c r="K31" s="116">
        <v>45</v>
      </c>
      <c r="L31" s="116">
        <v>45</v>
      </c>
      <c r="M31" s="125">
        <v>45</v>
      </c>
      <c r="N31" s="142"/>
      <c r="O31" s="116"/>
      <c r="P31" s="126">
        <f t="shared" si="20"/>
        <v>100</v>
      </c>
      <c r="Q31" s="117">
        <f t="shared" si="21"/>
        <v>100</v>
      </c>
      <c r="R31" s="117">
        <f t="shared" si="22"/>
        <v>100</v>
      </c>
      <c r="S31" s="127">
        <f t="shared" si="23"/>
        <v>100</v>
      </c>
      <c r="T31" s="145">
        <f t="shared" si="23"/>
        <v>0</v>
      </c>
      <c r="U31" s="115"/>
    </row>
    <row r="32" spans="1:22" ht="14" x14ac:dyDescent="0.2">
      <c r="B32" s="110" t="s">
        <v>122</v>
      </c>
      <c r="C32" s="102"/>
      <c r="D32" s="124">
        <v>27</v>
      </c>
      <c r="E32" s="116">
        <v>27</v>
      </c>
      <c r="F32" s="116">
        <v>27</v>
      </c>
      <c r="G32" s="125">
        <v>27</v>
      </c>
      <c r="H32" s="142">
        <v>27</v>
      </c>
      <c r="I32" s="116"/>
      <c r="J32" s="124">
        <v>27</v>
      </c>
      <c r="K32" s="116">
        <v>27</v>
      </c>
      <c r="L32" s="116">
        <v>29</v>
      </c>
      <c r="M32" s="125">
        <v>27</v>
      </c>
      <c r="N32" s="142"/>
      <c r="O32" s="116"/>
      <c r="P32" s="126">
        <f t="shared" si="20"/>
        <v>100</v>
      </c>
      <c r="Q32" s="117">
        <f t="shared" si="21"/>
        <v>100</v>
      </c>
      <c r="R32" s="117">
        <f t="shared" si="22"/>
        <v>107.4074074074074</v>
      </c>
      <c r="S32" s="127">
        <f t="shared" si="23"/>
        <v>100</v>
      </c>
      <c r="T32" s="145">
        <f t="shared" si="23"/>
        <v>0</v>
      </c>
      <c r="U32" s="115"/>
    </row>
    <row r="33" spans="1:22" ht="14" x14ac:dyDescent="0.2">
      <c r="B33" s="110" t="s">
        <v>51</v>
      </c>
      <c r="C33" s="102"/>
      <c r="D33" s="124">
        <v>235</v>
      </c>
      <c r="E33" s="116">
        <v>235</v>
      </c>
      <c r="F33" s="116">
        <v>235</v>
      </c>
      <c r="G33" s="125">
        <v>235</v>
      </c>
      <c r="H33" s="142">
        <v>235</v>
      </c>
      <c r="I33" s="116"/>
      <c r="J33" s="124">
        <v>235</v>
      </c>
      <c r="K33" s="116">
        <v>235</v>
      </c>
      <c r="L33" s="116">
        <v>235</v>
      </c>
      <c r="M33" s="125">
        <v>235</v>
      </c>
      <c r="N33" s="142"/>
      <c r="O33" s="116"/>
      <c r="P33" s="126">
        <f t="shared" si="20"/>
        <v>100</v>
      </c>
      <c r="Q33" s="117">
        <f t="shared" si="21"/>
        <v>100</v>
      </c>
      <c r="R33" s="117">
        <f t="shared" si="22"/>
        <v>100</v>
      </c>
      <c r="S33" s="127">
        <f t="shared" si="23"/>
        <v>100</v>
      </c>
      <c r="T33" s="145">
        <f t="shared" si="23"/>
        <v>0</v>
      </c>
      <c r="U33" s="115"/>
    </row>
    <row r="34" spans="1:22" ht="14" x14ac:dyDescent="0.2">
      <c r="B34" s="110" t="s">
        <v>117</v>
      </c>
      <c r="C34" s="102"/>
      <c r="D34" s="124">
        <v>72</v>
      </c>
      <c r="E34" s="116">
        <v>72</v>
      </c>
      <c r="F34" s="116">
        <v>72</v>
      </c>
      <c r="G34" s="125">
        <v>72</v>
      </c>
      <c r="H34" s="142">
        <v>72</v>
      </c>
      <c r="I34" s="116"/>
      <c r="J34" s="124">
        <v>54</v>
      </c>
      <c r="K34" s="116">
        <v>72</v>
      </c>
      <c r="L34" s="116">
        <v>72</v>
      </c>
      <c r="M34" s="125">
        <v>72</v>
      </c>
      <c r="N34" s="142"/>
      <c r="O34" s="116"/>
      <c r="P34" s="126">
        <f t="shared" si="20"/>
        <v>75</v>
      </c>
      <c r="Q34" s="117">
        <f t="shared" si="21"/>
        <v>100</v>
      </c>
      <c r="R34" s="117">
        <f t="shared" si="22"/>
        <v>100</v>
      </c>
      <c r="S34" s="127">
        <f t="shared" si="23"/>
        <v>100</v>
      </c>
      <c r="T34" s="145">
        <f t="shared" si="23"/>
        <v>0</v>
      </c>
      <c r="U34" s="115"/>
    </row>
    <row r="35" spans="1:22" ht="14" x14ac:dyDescent="0.2">
      <c r="B35" s="110" t="s">
        <v>193</v>
      </c>
      <c r="C35" s="102"/>
      <c r="D35" s="124" t="s">
        <v>41</v>
      </c>
      <c r="E35" s="116" t="s">
        <v>41</v>
      </c>
      <c r="F35" s="116">
        <v>30</v>
      </c>
      <c r="G35" s="125">
        <v>30</v>
      </c>
      <c r="H35" s="142">
        <v>30</v>
      </c>
      <c r="I35" s="116"/>
      <c r="J35" s="124" t="s">
        <v>41</v>
      </c>
      <c r="K35" s="116" t="s">
        <v>41</v>
      </c>
      <c r="L35" s="116">
        <v>31</v>
      </c>
      <c r="M35" s="125">
        <v>30</v>
      </c>
      <c r="N35" s="142"/>
      <c r="O35" s="116"/>
      <c r="P35" s="126" t="s">
        <v>41</v>
      </c>
      <c r="Q35" s="117" t="s">
        <v>41</v>
      </c>
      <c r="R35" s="117">
        <f t="shared" si="23"/>
        <v>103.33333333333333</v>
      </c>
      <c r="S35" s="127">
        <f t="shared" si="23"/>
        <v>100</v>
      </c>
      <c r="T35" s="145">
        <f t="shared" si="23"/>
        <v>0</v>
      </c>
      <c r="U35" s="115"/>
    </row>
    <row r="36" spans="1:22" ht="14" x14ac:dyDescent="0.2">
      <c r="A36" s="14"/>
      <c r="B36" s="110" t="s">
        <v>61</v>
      </c>
      <c r="C36" s="102"/>
      <c r="D36" s="124">
        <v>90</v>
      </c>
      <c r="E36" s="116">
        <v>90</v>
      </c>
      <c r="F36" s="116">
        <v>90</v>
      </c>
      <c r="G36" s="125">
        <v>90</v>
      </c>
      <c r="H36" s="142">
        <v>90</v>
      </c>
      <c r="I36" s="116"/>
      <c r="J36" s="124">
        <v>90</v>
      </c>
      <c r="K36" s="116">
        <v>90</v>
      </c>
      <c r="L36" s="116">
        <v>90</v>
      </c>
      <c r="M36" s="125">
        <v>91</v>
      </c>
      <c r="N36" s="142"/>
      <c r="O36" s="116"/>
      <c r="P36" s="126">
        <f t="shared" si="20"/>
        <v>100</v>
      </c>
      <c r="Q36" s="117">
        <f t="shared" si="21"/>
        <v>100</v>
      </c>
      <c r="R36" s="117">
        <f t="shared" si="22"/>
        <v>100</v>
      </c>
      <c r="S36" s="127">
        <f t="shared" si="23"/>
        <v>101.11111111111111</v>
      </c>
      <c r="T36" s="145">
        <f t="shared" si="23"/>
        <v>0</v>
      </c>
      <c r="U36" s="115"/>
    </row>
    <row r="37" spans="1:22" ht="14" x14ac:dyDescent="0.2">
      <c r="A37" s="14"/>
      <c r="B37" s="110" t="s">
        <v>120</v>
      </c>
      <c r="C37" s="102"/>
      <c r="D37" s="124">
        <v>31</v>
      </c>
      <c r="E37" s="116">
        <v>31</v>
      </c>
      <c r="F37" s="116">
        <v>31</v>
      </c>
      <c r="G37" s="125">
        <v>31</v>
      </c>
      <c r="H37" s="142">
        <v>31</v>
      </c>
      <c r="I37" s="116"/>
      <c r="J37" s="124">
        <v>31</v>
      </c>
      <c r="K37" s="116">
        <v>31</v>
      </c>
      <c r="L37" s="116">
        <v>31</v>
      </c>
      <c r="M37" s="125">
        <v>32</v>
      </c>
      <c r="N37" s="142"/>
      <c r="O37" s="116"/>
      <c r="P37" s="126">
        <f>J37*100/D37</f>
        <v>100</v>
      </c>
      <c r="Q37" s="117">
        <f>K37*100/E37</f>
        <v>100</v>
      </c>
      <c r="R37" s="117">
        <f>L37*100/F37</f>
        <v>100</v>
      </c>
      <c r="S37" s="127">
        <f>M37*100/G37</f>
        <v>103.2258064516129</v>
      </c>
      <c r="T37" s="145">
        <f>N37*100/H37</f>
        <v>0</v>
      </c>
      <c r="U37" s="115"/>
    </row>
    <row r="38" spans="1:22" ht="14" x14ac:dyDescent="0.2">
      <c r="A38" s="14"/>
      <c r="B38" s="111" t="s">
        <v>45</v>
      </c>
      <c r="C38" s="102"/>
      <c r="D38" s="403">
        <v>43</v>
      </c>
      <c r="E38" s="404">
        <v>43</v>
      </c>
      <c r="F38" s="404">
        <v>43</v>
      </c>
      <c r="G38" s="130">
        <v>43</v>
      </c>
      <c r="H38" s="143">
        <v>43</v>
      </c>
      <c r="I38" s="116"/>
      <c r="J38" s="403">
        <v>43</v>
      </c>
      <c r="K38" s="404">
        <v>43</v>
      </c>
      <c r="L38" s="404">
        <v>43</v>
      </c>
      <c r="M38" s="130">
        <v>44</v>
      </c>
      <c r="N38" s="143"/>
      <c r="O38" s="116"/>
      <c r="P38" s="409">
        <f t="shared" ref="P38:R38" si="27">J38*100/D38</f>
        <v>100</v>
      </c>
      <c r="Q38" s="410">
        <f t="shared" si="27"/>
        <v>100</v>
      </c>
      <c r="R38" s="410">
        <f t="shared" si="27"/>
        <v>100</v>
      </c>
      <c r="S38" s="133">
        <f>M38*100/G38</f>
        <v>102.32558139534883</v>
      </c>
      <c r="T38" s="146">
        <f>N38*100/H38</f>
        <v>0</v>
      </c>
      <c r="U38" s="115"/>
    </row>
    <row r="39" spans="1:22" ht="14" x14ac:dyDescent="0.2">
      <c r="A39" s="14"/>
      <c r="B39" s="112"/>
      <c r="C39" s="102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7"/>
      <c r="Q39" s="117"/>
      <c r="R39" s="116"/>
      <c r="S39" s="116"/>
      <c r="T39" s="116"/>
      <c r="U39" s="115"/>
    </row>
    <row r="40" spans="1:22" ht="14" x14ac:dyDescent="0.2">
      <c r="A40" s="14"/>
      <c r="B40" s="109" t="s">
        <v>60</v>
      </c>
      <c r="C40" s="99"/>
      <c r="D40" s="118">
        <f>SUM(D41:D51)</f>
        <v>373</v>
      </c>
      <c r="E40" s="119">
        <f>SUM(E41:E51)</f>
        <v>368</v>
      </c>
      <c r="F40" s="119">
        <f>SUM(F41:F51)</f>
        <v>348</v>
      </c>
      <c r="G40" s="120">
        <f>SUM(G41:G51)</f>
        <v>348</v>
      </c>
      <c r="H40" s="141">
        <f>SUM(H41:H51)</f>
        <v>348</v>
      </c>
      <c r="I40" s="114"/>
      <c r="J40" s="118">
        <f>SUM(J41:J51)</f>
        <v>310</v>
      </c>
      <c r="K40" s="119">
        <f>SUM(K41:K51)</f>
        <v>323</v>
      </c>
      <c r="L40" s="119">
        <f>SUM(L41:L51)</f>
        <v>329</v>
      </c>
      <c r="M40" s="120">
        <f>SUM(M41:M51)</f>
        <v>333</v>
      </c>
      <c r="N40" s="141">
        <f>SUM(N41:N51)</f>
        <v>0</v>
      </c>
      <c r="O40" s="114"/>
      <c r="P40" s="121">
        <f t="shared" ref="P40:P50" si="28">J40*100/D40</f>
        <v>83.10991957104558</v>
      </c>
      <c r="Q40" s="122">
        <f t="shared" ref="Q40:Q50" si="29">K40*100/E40</f>
        <v>87.771739130434781</v>
      </c>
      <c r="R40" s="122">
        <f t="shared" ref="R40:R50" si="30">L40*100/F40</f>
        <v>94.540229885057471</v>
      </c>
      <c r="S40" s="123">
        <f t="shared" ref="S40:S50" si="31">M40*100/G40</f>
        <v>95.689655172413794</v>
      </c>
      <c r="T40" s="144">
        <f t="shared" ref="T40:T50" si="32">N40*100/H40</f>
        <v>0</v>
      </c>
      <c r="U40" s="115"/>
      <c r="V40" s="115"/>
    </row>
    <row r="41" spans="1:22" ht="14" x14ac:dyDescent="0.2">
      <c r="A41" s="14"/>
      <c r="B41" s="110" t="s">
        <v>75</v>
      </c>
      <c r="C41" s="102"/>
      <c r="D41" s="124">
        <v>25</v>
      </c>
      <c r="E41" s="116">
        <v>25</v>
      </c>
      <c r="F41" s="116">
        <v>25</v>
      </c>
      <c r="G41" s="125">
        <v>25</v>
      </c>
      <c r="H41" s="142">
        <v>25</v>
      </c>
      <c r="I41" s="116"/>
      <c r="J41" s="124">
        <v>25</v>
      </c>
      <c r="K41" s="116">
        <v>25</v>
      </c>
      <c r="L41" s="116">
        <v>25</v>
      </c>
      <c r="M41" s="125">
        <v>25</v>
      </c>
      <c r="N41" s="142"/>
      <c r="O41" s="116"/>
      <c r="P41" s="126">
        <f t="shared" si="28"/>
        <v>100</v>
      </c>
      <c r="Q41" s="117">
        <f t="shared" si="29"/>
        <v>100</v>
      </c>
      <c r="R41" s="117">
        <f t="shared" si="30"/>
        <v>100</v>
      </c>
      <c r="S41" s="127">
        <f t="shared" si="31"/>
        <v>100</v>
      </c>
      <c r="T41" s="145">
        <f t="shared" si="32"/>
        <v>0</v>
      </c>
      <c r="U41" s="115"/>
    </row>
    <row r="42" spans="1:22" ht="14" x14ac:dyDescent="0.2">
      <c r="A42" s="14"/>
      <c r="B42" s="110" t="s">
        <v>59</v>
      </c>
      <c r="C42" s="102"/>
      <c r="D42" s="124">
        <v>30</v>
      </c>
      <c r="E42" s="116">
        <v>25</v>
      </c>
      <c r="F42" s="116">
        <v>25</v>
      </c>
      <c r="G42" s="125">
        <v>25</v>
      </c>
      <c r="H42" s="142">
        <v>25</v>
      </c>
      <c r="I42" s="116"/>
      <c r="J42" s="124">
        <v>31</v>
      </c>
      <c r="K42" s="116">
        <v>25</v>
      </c>
      <c r="L42" s="116">
        <v>25</v>
      </c>
      <c r="M42" s="125">
        <v>25</v>
      </c>
      <c r="N42" s="142"/>
      <c r="O42" s="116"/>
      <c r="P42" s="126">
        <f t="shared" si="28"/>
        <v>103.33333333333333</v>
      </c>
      <c r="Q42" s="117">
        <f t="shared" si="29"/>
        <v>100</v>
      </c>
      <c r="R42" s="117">
        <f t="shared" si="30"/>
        <v>100</v>
      </c>
      <c r="S42" s="127">
        <f t="shared" si="31"/>
        <v>100</v>
      </c>
      <c r="T42" s="145">
        <f t="shared" si="32"/>
        <v>0</v>
      </c>
      <c r="U42" s="115"/>
    </row>
    <row r="43" spans="1:22" ht="14" x14ac:dyDescent="0.2">
      <c r="A43" s="14"/>
      <c r="B43" s="110" t="s">
        <v>58</v>
      </c>
      <c r="C43" s="102"/>
      <c r="D43" s="124">
        <v>47</v>
      </c>
      <c r="E43" s="116">
        <v>47</v>
      </c>
      <c r="F43" s="116">
        <v>47</v>
      </c>
      <c r="G43" s="125">
        <v>47</v>
      </c>
      <c r="H43" s="142">
        <v>47</v>
      </c>
      <c r="I43" s="116"/>
      <c r="J43" s="124">
        <v>47</v>
      </c>
      <c r="K43" s="116">
        <v>47</v>
      </c>
      <c r="L43" s="116">
        <v>47</v>
      </c>
      <c r="M43" s="125">
        <v>48</v>
      </c>
      <c r="N43" s="142"/>
      <c r="O43" s="116"/>
      <c r="P43" s="126">
        <f t="shared" si="28"/>
        <v>100</v>
      </c>
      <c r="Q43" s="117">
        <f t="shared" si="29"/>
        <v>100</v>
      </c>
      <c r="R43" s="117">
        <f t="shared" si="30"/>
        <v>100</v>
      </c>
      <c r="S43" s="127">
        <f t="shared" si="31"/>
        <v>102.12765957446808</v>
      </c>
      <c r="T43" s="145">
        <f t="shared" si="32"/>
        <v>0</v>
      </c>
      <c r="U43" s="115"/>
    </row>
    <row r="44" spans="1:22" ht="14" x14ac:dyDescent="0.2">
      <c r="A44" s="14"/>
      <c r="B44" s="110" t="s">
        <v>57</v>
      </c>
      <c r="C44" s="102"/>
      <c r="D44" s="124">
        <v>20</v>
      </c>
      <c r="E44" s="116">
        <v>20</v>
      </c>
      <c r="F44" s="116">
        <v>20</v>
      </c>
      <c r="G44" s="125">
        <v>20</v>
      </c>
      <c r="H44" s="142">
        <v>20</v>
      </c>
      <c r="I44" s="116"/>
      <c r="J44" s="124">
        <v>6</v>
      </c>
      <c r="K44" s="116">
        <v>8</v>
      </c>
      <c r="L44" s="116">
        <v>9</v>
      </c>
      <c r="M44" s="125">
        <v>15</v>
      </c>
      <c r="N44" s="142"/>
      <c r="O44" s="116"/>
      <c r="P44" s="126">
        <f t="shared" si="28"/>
        <v>30</v>
      </c>
      <c r="Q44" s="117">
        <f t="shared" si="29"/>
        <v>40</v>
      </c>
      <c r="R44" s="117">
        <f t="shared" si="30"/>
        <v>45</v>
      </c>
      <c r="S44" s="127">
        <f t="shared" si="31"/>
        <v>75</v>
      </c>
      <c r="T44" s="145">
        <f t="shared" si="32"/>
        <v>0</v>
      </c>
      <c r="U44" s="115"/>
    </row>
    <row r="45" spans="1:22" ht="14" x14ac:dyDescent="0.2">
      <c r="A45" s="14"/>
      <c r="B45" s="110" t="s">
        <v>56</v>
      </c>
      <c r="C45" s="102"/>
      <c r="D45" s="124">
        <v>55</v>
      </c>
      <c r="E45" s="116">
        <v>55</v>
      </c>
      <c r="F45" s="116">
        <v>55</v>
      </c>
      <c r="G45" s="125">
        <v>55</v>
      </c>
      <c r="H45" s="142">
        <v>55</v>
      </c>
      <c r="I45" s="116"/>
      <c r="J45" s="124">
        <v>56</v>
      </c>
      <c r="K45" s="116">
        <v>56</v>
      </c>
      <c r="L45" s="116">
        <v>55</v>
      </c>
      <c r="M45" s="125">
        <v>55</v>
      </c>
      <c r="N45" s="142"/>
      <c r="O45" s="116"/>
      <c r="P45" s="126">
        <f t="shared" si="28"/>
        <v>101.81818181818181</v>
      </c>
      <c r="Q45" s="117">
        <f t="shared" si="29"/>
        <v>101.81818181818181</v>
      </c>
      <c r="R45" s="117">
        <f t="shared" si="30"/>
        <v>100</v>
      </c>
      <c r="S45" s="127">
        <f t="shared" si="31"/>
        <v>100</v>
      </c>
      <c r="T45" s="145">
        <f t="shared" si="32"/>
        <v>0</v>
      </c>
      <c r="U45" s="115"/>
    </row>
    <row r="46" spans="1:22" ht="14" x14ac:dyDescent="0.2">
      <c r="A46" s="14"/>
      <c r="B46" s="110" t="s">
        <v>119</v>
      </c>
      <c r="C46" s="102"/>
      <c r="D46" s="124">
        <v>44</v>
      </c>
      <c r="E46" s="116">
        <v>44</v>
      </c>
      <c r="F46" s="116">
        <v>44</v>
      </c>
      <c r="G46" s="125">
        <v>44</v>
      </c>
      <c r="H46" s="142">
        <v>44</v>
      </c>
      <c r="I46" s="116"/>
      <c r="J46" s="124">
        <v>28</v>
      </c>
      <c r="K46" s="116">
        <v>44</v>
      </c>
      <c r="L46" s="116">
        <v>44</v>
      </c>
      <c r="M46" s="125">
        <v>45</v>
      </c>
      <c r="N46" s="142"/>
      <c r="O46" s="116"/>
      <c r="P46" s="126">
        <f t="shared" si="28"/>
        <v>63.636363636363633</v>
      </c>
      <c r="Q46" s="117">
        <f t="shared" si="29"/>
        <v>100</v>
      </c>
      <c r="R46" s="117">
        <f t="shared" si="30"/>
        <v>100</v>
      </c>
      <c r="S46" s="127">
        <f t="shared" si="31"/>
        <v>102.27272727272727</v>
      </c>
      <c r="T46" s="145">
        <f t="shared" si="32"/>
        <v>0</v>
      </c>
      <c r="U46" s="115"/>
    </row>
    <row r="47" spans="1:22" ht="14" x14ac:dyDescent="0.2">
      <c r="A47" s="14"/>
      <c r="B47" s="110" t="s">
        <v>55</v>
      </c>
      <c r="C47" s="102"/>
      <c r="D47" s="124">
        <v>30</v>
      </c>
      <c r="E47" s="116">
        <v>30</v>
      </c>
      <c r="F47" s="116">
        <v>30</v>
      </c>
      <c r="G47" s="125">
        <v>30</v>
      </c>
      <c r="H47" s="142">
        <v>30</v>
      </c>
      <c r="I47" s="116"/>
      <c r="J47" s="124">
        <v>30</v>
      </c>
      <c r="K47" s="116">
        <v>30</v>
      </c>
      <c r="L47" s="116">
        <v>30</v>
      </c>
      <c r="M47" s="125">
        <v>30</v>
      </c>
      <c r="N47" s="142"/>
      <c r="O47" s="116"/>
      <c r="P47" s="126">
        <f t="shared" si="28"/>
        <v>100</v>
      </c>
      <c r="Q47" s="117">
        <f t="shared" si="29"/>
        <v>100</v>
      </c>
      <c r="R47" s="117">
        <f t="shared" si="30"/>
        <v>100</v>
      </c>
      <c r="S47" s="127">
        <f t="shared" si="31"/>
        <v>100</v>
      </c>
      <c r="T47" s="145">
        <f t="shared" si="32"/>
        <v>0</v>
      </c>
      <c r="U47" s="115"/>
    </row>
    <row r="48" spans="1:22" ht="14" x14ac:dyDescent="0.2">
      <c r="A48" s="14"/>
      <c r="B48" s="110" t="s">
        <v>118</v>
      </c>
      <c r="C48" s="102"/>
      <c r="D48" s="124">
        <v>20</v>
      </c>
      <c r="E48" s="116">
        <v>20</v>
      </c>
      <c r="F48" s="116">
        <v>20</v>
      </c>
      <c r="G48" s="125">
        <v>20</v>
      </c>
      <c r="H48" s="142">
        <v>20</v>
      </c>
      <c r="I48" s="116"/>
      <c r="J48" s="124">
        <v>2</v>
      </c>
      <c r="K48" s="116">
        <v>5</v>
      </c>
      <c r="L48" s="116">
        <v>12</v>
      </c>
      <c r="M48" s="125">
        <v>8</v>
      </c>
      <c r="N48" s="142"/>
      <c r="O48" s="116"/>
      <c r="P48" s="126">
        <f t="shared" si="28"/>
        <v>10</v>
      </c>
      <c r="Q48" s="117">
        <f t="shared" si="29"/>
        <v>25</v>
      </c>
      <c r="R48" s="117">
        <f t="shared" si="30"/>
        <v>60</v>
      </c>
      <c r="S48" s="127">
        <f t="shared" si="31"/>
        <v>40</v>
      </c>
      <c r="T48" s="145">
        <f t="shared" si="32"/>
        <v>0</v>
      </c>
      <c r="U48" s="115"/>
    </row>
    <row r="49" spans="1:22" ht="14" x14ac:dyDescent="0.2">
      <c r="A49" s="14"/>
      <c r="B49" s="110" t="s">
        <v>54</v>
      </c>
      <c r="C49" s="102"/>
      <c r="D49" s="124">
        <v>60</v>
      </c>
      <c r="E49" s="116">
        <v>60</v>
      </c>
      <c r="F49" s="116">
        <v>60</v>
      </c>
      <c r="G49" s="125">
        <v>60</v>
      </c>
      <c r="H49" s="142">
        <v>60</v>
      </c>
      <c r="I49" s="116"/>
      <c r="J49" s="124">
        <v>61</v>
      </c>
      <c r="K49" s="116">
        <v>60</v>
      </c>
      <c r="L49" s="116">
        <v>60</v>
      </c>
      <c r="M49" s="125">
        <v>60</v>
      </c>
      <c r="N49" s="142"/>
      <c r="O49" s="116"/>
      <c r="P49" s="126">
        <f t="shared" si="28"/>
        <v>101.66666666666667</v>
      </c>
      <c r="Q49" s="117">
        <f t="shared" si="29"/>
        <v>100</v>
      </c>
      <c r="R49" s="117">
        <f t="shared" si="30"/>
        <v>100</v>
      </c>
      <c r="S49" s="127">
        <f t="shared" si="31"/>
        <v>100</v>
      </c>
      <c r="T49" s="145">
        <f t="shared" si="32"/>
        <v>0</v>
      </c>
      <c r="U49" s="115"/>
    </row>
    <row r="50" spans="1:22" ht="14" x14ac:dyDescent="0.2">
      <c r="A50" s="14"/>
      <c r="B50" s="110" t="s">
        <v>266</v>
      </c>
      <c r="C50" s="102"/>
      <c r="D50" s="124">
        <v>22</v>
      </c>
      <c r="E50" s="116">
        <v>22</v>
      </c>
      <c r="F50" s="116">
        <v>22</v>
      </c>
      <c r="G50" s="125">
        <v>22</v>
      </c>
      <c r="H50" s="142">
        <v>22</v>
      </c>
      <c r="I50" s="116"/>
      <c r="J50" s="124">
        <v>22</v>
      </c>
      <c r="K50" s="116">
        <v>22</v>
      </c>
      <c r="L50" s="116">
        <v>22</v>
      </c>
      <c r="M50" s="125">
        <v>22</v>
      </c>
      <c r="N50" s="142"/>
      <c r="O50" s="116"/>
      <c r="P50" s="126">
        <f t="shared" si="28"/>
        <v>100</v>
      </c>
      <c r="Q50" s="117">
        <f t="shared" si="29"/>
        <v>100</v>
      </c>
      <c r="R50" s="117">
        <f t="shared" si="30"/>
        <v>100</v>
      </c>
      <c r="S50" s="127">
        <f t="shared" si="31"/>
        <v>100</v>
      </c>
      <c r="T50" s="145">
        <f t="shared" si="32"/>
        <v>0</v>
      </c>
      <c r="U50" s="115"/>
    </row>
    <row r="51" spans="1:22" ht="14" x14ac:dyDescent="0.2">
      <c r="A51" s="14"/>
      <c r="B51" s="111" t="s">
        <v>267</v>
      </c>
      <c r="C51" s="102"/>
      <c r="D51" s="128">
        <v>20</v>
      </c>
      <c r="E51" s="129">
        <v>20</v>
      </c>
      <c r="F51" s="129" t="s">
        <v>41</v>
      </c>
      <c r="G51" s="130" t="s">
        <v>41</v>
      </c>
      <c r="H51" s="143" t="s">
        <v>41</v>
      </c>
      <c r="I51" s="116"/>
      <c r="J51" s="128">
        <v>2</v>
      </c>
      <c r="K51" s="129">
        <v>1</v>
      </c>
      <c r="L51" s="129" t="s">
        <v>41</v>
      </c>
      <c r="M51" s="130" t="s">
        <v>41</v>
      </c>
      <c r="N51" s="143" t="s">
        <v>41</v>
      </c>
      <c r="O51" s="116"/>
      <c r="P51" s="131">
        <f>J51*100/D51</f>
        <v>10</v>
      </c>
      <c r="Q51" s="132">
        <f>K51*100/E51</f>
        <v>5</v>
      </c>
      <c r="R51" s="132" t="s">
        <v>41</v>
      </c>
      <c r="S51" s="133" t="s">
        <v>41</v>
      </c>
      <c r="T51" s="146" t="s">
        <v>41</v>
      </c>
      <c r="U51" s="115"/>
    </row>
    <row r="52" spans="1:22" ht="14" x14ac:dyDescent="0.2">
      <c r="A52" s="14"/>
      <c r="B52" s="112"/>
      <c r="C52" s="102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7"/>
      <c r="Q52" s="117"/>
      <c r="R52" s="116"/>
      <c r="S52" s="116"/>
      <c r="T52" s="116"/>
      <c r="U52" s="115"/>
      <c r="V52" s="115"/>
    </row>
    <row r="53" spans="1:22" ht="14" x14ac:dyDescent="0.2">
      <c r="B53" s="109" t="s">
        <v>257</v>
      </c>
      <c r="C53" s="99"/>
      <c r="D53" s="118">
        <f>SUM(D54:D63)</f>
        <v>265</v>
      </c>
      <c r="E53" s="119">
        <f>SUM(E54:E63)</f>
        <v>259</v>
      </c>
      <c r="F53" s="119">
        <f>SUM(F54:F63)</f>
        <v>279</v>
      </c>
      <c r="G53" s="120">
        <f>SUM(G54:G63)</f>
        <v>279</v>
      </c>
      <c r="H53" s="141">
        <f>SUM(H54:H63)</f>
        <v>279</v>
      </c>
      <c r="I53" s="114"/>
      <c r="J53" s="118">
        <f>SUM(J54:J63)</f>
        <v>142</v>
      </c>
      <c r="K53" s="119">
        <f>SUM(K54:K63)</f>
        <v>153</v>
      </c>
      <c r="L53" s="119">
        <f>SUM(L54:L63)</f>
        <v>217</v>
      </c>
      <c r="M53" s="120">
        <f>SUM(M54:M63)</f>
        <v>257</v>
      </c>
      <c r="N53" s="141">
        <f>SUM(N54:N63)</f>
        <v>0</v>
      </c>
      <c r="O53" s="114"/>
      <c r="P53" s="121">
        <f t="shared" ref="P53:T54" si="33">J53*100/D53</f>
        <v>53.584905660377359</v>
      </c>
      <c r="Q53" s="122">
        <f t="shared" si="33"/>
        <v>59.073359073359072</v>
      </c>
      <c r="R53" s="122">
        <f t="shared" si="33"/>
        <v>77.777777777777771</v>
      </c>
      <c r="S53" s="123">
        <f t="shared" si="33"/>
        <v>92.114695340501797</v>
      </c>
      <c r="T53" s="144">
        <f t="shared" si="33"/>
        <v>0</v>
      </c>
      <c r="U53" s="115"/>
      <c r="V53" s="115"/>
    </row>
    <row r="54" spans="1:22" ht="14" x14ac:dyDescent="0.2">
      <c r="B54" s="110" t="s">
        <v>44</v>
      </c>
      <c r="C54" s="102"/>
      <c r="D54" s="124">
        <v>40</v>
      </c>
      <c r="E54" s="116">
        <v>40</v>
      </c>
      <c r="F54" s="116">
        <v>40</v>
      </c>
      <c r="G54" s="125">
        <v>40</v>
      </c>
      <c r="H54" s="142">
        <v>40</v>
      </c>
      <c r="I54" s="116"/>
      <c r="J54" s="124">
        <v>40</v>
      </c>
      <c r="K54" s="116">
        <v>40</v>
      </c>
      <c r="L54" s="116">
        <v>40</v>
      </c>
      <c r="M54" s="125">
        <v>41</v>
      </c>
      <c r="N54" s="142"/>
      <c r="O54" s="116"/>
      <c r="P54" s="126">
        <f t="shared" si="33"/>
        <v>100</v>
      </c>
      <c r="Q54" s="117">
        <f t="shared" si="33"/>
        <v>100</v>
      </c>
      <c r="R54" s="117">
        <f t="shared" si="33"/>
        <v>100</v>
      </c>
      <c r="S54" s="127">
        <f t="shared" si="33"/>
        <v>102.5</v>
      </c>
      <c r="T54" s="145">
        <f t="shared" si="33"/>
        <v>0</v>
      </c>
      <c r="U54" s="115"/>
    </row>
    <row r="55" spans="1:22" ht="14" x14ac:dyDescent="0.2">
      <c r="B55" s="110" t="s">
        <v>116</v>
      </c>
      <c r="C55" s="102"/>
      <c r="D55" s="124">
        <v>32</v>
      </c>
      <c r="E55" s="116">
        <v>32</v>
      </c>
      <c r="F55" s="116">
        <v>32</v>
      </c>
      <c r="G55" s="125">
        <v>32</v>
      </c>
      <c r="H55" s="142">
        <v>32</v>
      </c>
      <c r="I55" s="116"/>
      <c r="J55" s="124">
        <v>13</v>
      </c>
      <c r="K55" s="116">
        <v>29</v>
      </c>
      <c r="L55" s="116">
        <v>30</v>
      </c>
      <c r="M55" s="125">
        <v>32</v>
      </c>
      <c r="N55" s="142"/>
      <c r="O55" s="116"/>
      <c r="P55" s="126">
        <f t="shared" ref="P55:P62" si="34">J55*100/D55</f>
        <v>40.625</v>
      </c>
      <c r="Q55" s="117">
        <f t="shared" ref="Q55:Q62" si="35">K55*100/E55</f>
        <v>90.625</v>
      </c>
      <c r="R55" s="117">
        <f t="shared" ref="R55:R63" si="36">L55*100/F55</f>
        <v>93.75</v>
      </c>
      <c r="S55" s="127">
        <f t="shared" ref="S55:T63" si="37">M55*100/G55</f>
        <v>100</v>
      </c>
      <c r="T55" s="145">
        <f t="shared" si="37"/>
        <v>0</v>
      </c>
      <c r="U55" s="115"/>
    </row>
    <row r="56" spans="1:22" ht="14" x14ac:dyDescent="0.2">
      <c r="B56" s="110" t="s">
        <v>43</v>
      </c>
      <c r="C56" s="102"/>
      <c r="D56" s="124">
        <v>55</v>
      </c>
      <c r="E56" s="116">
        <v>60</v>
      </c>
      <c r="F56" s="116">
        <v>60</v>
      </c>
      <c r="G56" s="125">
        <v>60</v>
      </c>
      <c r="H56" s="142">
        <v>60</v>
      </c>
      <c r="I56" s="116"/>
      <c r="J56" s="124">
        <v>21</v>
      </c>
      <c r="K56" s="116">
        <v>17</v>
      </c>
      <c r="L56" s="116">
        <v>60</v>
      </c>
      <c r="M56" s="125">
        <v>60</v>
      </c>
      <c r="N56" s="142"/>
      <c r="O56" s="116"/>
      <c r="P56" s="126">
        <f t="shared" si="34"/>
        <v>38.18181818181818</v>
      </c>
      <c r="Q56" s="117">
        <f t="shared" si="35"/>
        <v>28.333333333333332</v>
      </c>
      <c r="R56" s="117">
        <f t="shared" si="36"/>
        <v>100</v>
      </c>
      <c r="S56" s="127">
        <f t="shared" si="37"/>
        <v>100</v>
      </c>
      <c r="T56" s="145">
        <f t="shared" si="37"/>
        <v>0</v>
      </c>
      <c r="U56" s="115"/>
    </row>
    <row r="57" spans="1:22" ht="14" x14ac:dyDescent="0.2">
      <c r="B57" s="110" t="s">
        <v>125</v>
      </c>
      <c r="C57" s="102"/>
      <c r="D57" s="124">
        <v>23</v>
      </c>
      <c r="E57" s="116" t="s">
        <v>41</v>
      </c>
      <c r="F57" s="116" t="s">
        <v>41</v>
      </c>
      <c r="G57" s="125" t="s">
        <v>41</v>
      </c>
      <c r="H57" s="142" t="s">
        <v>41</v>
      </c>
      <c r="I57" s="116"/>
      <c r="J57" s="124">
        <v>0</v>
      </c>
      <c r="K57" s="116" t="s">
        <v>41</v>
      </c>
      <c r="L57" s="116" t="s">
        <v>41</v>
      </c>
      <c r="M57" s="125" t="s">
        <v>41</v>
      </c>
      <c r="N57" s="142" t="s">
        <v>41</v>
      </c>
      <c r="O57" s="116"/>
      <c r="P57" s="126">
        <f t="shared" si="34"/>
        <v>0</v>
      </c>
      <c r="Q57" s="117" t="s">
        <v>41</v>
      </c>
      <c r="R57" s="117" t="s">
        <v>41</v>
      </c>
      <c r="S57" s="127" t="s">
        <v>41</v>
      </c>
      <c r="T57" s="145" t="s">
        <v>41</v>
      </c>
      <c r="U57" s="115"/>
    </row>
    <row r="58" spans="1:22" ht="14" x14ac:dyDescent="0.2">
      <c r="B58" s="110" t="s">
        <v>194</v>
      </c>
      <c r="C58" s="102"/>
      <c r="D58" s="124" t="s">
        <v>41</v>
      </c>
      <c r="E58" s="116" t="s">
        <v>41</v>
      </c>
      <c r="F58" s="116">
        <v>20</v>
      </c>
      <c r="G58" s="125">
        <v>20</v>
      </c>
      <c r="H58" s="142">
        <v>20</v>
      </c>
      <c r="I58" s="116"/>
      <c r="J58" s="124" t="s">
        <v>41</v>
      </c>
      <c r="K58" s="116" t="s">
        <v>41</v>
      </c>
      <c r="L58" s="116">
        <v>4</v>
      </c>
      <c r="M58" s="125">
        <v>20</v>
      </c>
      <c r="N58" s="142"/>
      <c r="O58" s="116"/>
      <c r="P58" s="126" t="s">
        <v>41</v>
      </c>
      <c r="Q58" s="117" t="s">
        <v>41</v>
      </c>
      <c r="R58" s="117" t="s">
        <v>41</v>
      </c>
      <c r="S58" s="127">
        <f t="shared" si="37"/>
        <v>100</v>
      </c>
      <c r="T58" s="145">
        <f t="shared" si="37"/>
        <v>0</v>
      </c>
      <c r="U58" s="115"/>
    </row>
    <row r="59" spans="1:22" ht="14" x14ac:dyDescent="0.2">
      <c r="B59" s="110" t="s">
        <v>264</v>
      </c>
      <c r="C59" s="102"/>
      <c r="D59" s="124">
        <v>23</v>
      </c>
      <c r="E59" s="116">
        <v>20</v>
      </c>
      <c r="F59" s="116">
        <v>20</v>
      </c>
      <c r="G59" s="125">
        <v>20</v>
      </c>
      <c r="H59" s="142">
        <v>20</v>
      </c>
      <c r="I59" s="116"/>
      <c r="J59" s="124">
        <v>1</v>
      </c>
      <c r="K59" s="116">
        <v>1</v>
      </c>
      <c r="L59" s="116">
        <v>2</v>
      </c>
      <c r="M59" s="125">
        <v>17</v>
      </c>
      <c r="N59" s="142"/>
      <c r="O59" s="116"/>
      <c r="P59" s="126" t="s">
        <v>41</v>
      </c>
      <c r="Q59" s="117">
        <f t="shared" si="35"/>
        <v>5</v>
      </c>
      <c r="R59" s="117">
        <f t="shared" si="36"/>
        <v>10</v>
      </c>
      <c r="S59" s="127">
        <f t="shared" si="37"/>
        <v>85</v>
      </c>
      <c r="T59" s="145">
        <f t="shared" si="37"/>
        <v>0</v>
      </c>
      <c r="U59" s="115"/>
    </row>
    <row r="60" spans="1:22" ht="14" x14ac:dyDescent="0.2">
      <c r="B60" s="110" t="s">
        <v>184</v>
      </c>
      <c r="C60" s="102"/>
      <c r="D60" s="124" t="s">
        <v>41</v>
      </c>
      <c r="E60" s="116">
        <v>20</v>
      </c>
      <c r="F60" s="116">
        <v>20</v>
      </c>
      <c r="G60" s="125">
        <v>20</v>
      </c>
      <c r="H60" s="142">
        <v>20</v>
      </c>
      <c r="I60" s="116"/>
      <c r="J60" s="124" t="s">
        <v>41</v>
      </c>
      <c r="K60" s="116">
        <v>2</v>
      </c>
      <c r="L60" s="116">
        <v>8</v>
      </c>
      <c r="M60" s="125">
        <v>15</v>
      </c>
      <c r="N60" s="142"/>
      <c r="O60" s="116"/>
      <c r="P60" s="126" t="s">
        <v>41</v>
      </c>
      <c r="Q60" s="117" t="s">
        <v>41</v>
      </c>
      <c r="R60" s="117">
        <f t="shared" si="36"/>
        <v>40</v>
      </c>
      <c r="S60" s="127">
        <f t="shared" si="37"/>
        <v>75</v>
      </c>
      <c r="T60" s="145">
        <f t="shared" si="37"/>
        <v>0</v>
      </c>
      <c r="U60" s="115"/>
    </row>
    <row r="61" spans="1:22" ht="14" x14ac:dyDescent="0.2">
      <c r="B61" s="110" t="s">
        <v>42</v>
      </c>
      <c r="C61" s="102"/>
      <c r="D61" s="124">
        <v>40</v>
      </c>
      <c r="E61" s="116">
        <v>40</v>
      </c>
      <c r="F61" s="116">
        <v>40</v>
      </c>
      <c r="G61" s="125">
        <v>40</v>
      </c>
      <c r="H61" s="142">
        <v>45</v>
      </c>
      <c r="I61" s="116"/>
      <c r="J61" s="124">
        <v>40</v>
      </c>
      <c r="K61" s="116">
        <v>40</v>
      </c>
      <c r="L61" s="116">
        <v>40</v>
      </c>
      <c r="M61" s="125">
        <v>40</v>
      </c>
      <c r="N61" s="142"/>
      <c r="O61" s="116"/>
      <c r="P61" s="126">
        <f t="shared" si="34"/>
        <v>100</v>
      </c>
      <c r="Q61" s="117">
        <f t="shared" si="35"/>
        <v>100</v>
      </c>
      <c r="R61" s="117">
        <f t="shared" si="36"/>
        <v>100</v>
      </c>
      <c r="S61" s="127">
        <f t="shared" si="37"/>
        <v>100</v>
      </c>
      <c r="T61" s="145">
        <f t="shared" si="37"/>
        <v>0</v>
      </c>
      <c r="U61" s="115"/>
    </row>
    <row r="62" spans="1:22" ht="14" x14ac:dyDescent="0.2">
      <c r="B62" s="110" t="s">
        <v>115</v>
      </c>
      <c r="C62" s="102"/>
      <c r="D62" s="124">
        <v>27</v>
      </c>
      <c r="E62" s="116">
        <v>27</v>
      </c>
      <c r="F62" s="116">
        <v>27</v>
      </c>
      <c r="G62" s="125">
        <v>27</v>
      </c>
      <c r="H62" s="142">
        <v>22</v>
      </c>
      <c r="I62" s="116"/>
      <c r="J62" s="124">
        <v>20</v>
      </c>
      <c r="K62" s="116">
        <v>22</v>
      </c>
      <c r="L62" s="116">
        <v>27</v>
      </c>
      <c r="M62" s="125">
        <v>28</v>
      </c>
      <c r="N62" s="142"/>
      <c r="O62" s="116"/>
      <c r="P62" s="126">
        <f t="shared" si="34"/>
        <v>74.074074074074076</v>
      </c>
      <c r="Q62" s="117">
        <f t="shared" si="35"/>
        <v>81.481481481481481</v>
      </c>
      <c r="R62" s="117">
        <f t="shared" si="36"/>
        <v>100</v>
      </c>
      <c r="S62" s="127">
        <f t="shared" si="37"/>
        <v>103.70370370370371</v>
      </c>
      <c r="T62" s="145">
        <f t="shared" si="37"/>
        <v>0</v>
      </c>
      <c r="U62" s="115"/>
      <c r="V62" s="115"/>
    </row>
    <row r="63" spans="1:22" ht="14" x14ac:dyDescent="0.2">
      <c r="B63" s="111" t="s">
        <v>165</v>
      </c>
      <c r="C63" s="102"/>
      <c r="D63" s="128">
        <v>25</v>
      </c>
      <c r="E63" s="129">
        <v>20</v>
      </c>
      <c r="F63" s="129">
        <v>20</v>
      </c>
      <c r="G63" s="130">
        <v>20</v>
      </c>
      <c r="H63" s="143">
        <v>20</v>
      </c>
      <c r="I63" s="116"/>
      <c r="J63" s="128">
        <v>7</v>
      </c>
      <c r="K63" s="129">
        <v>2</v>
      </c>
      <c r="L63" s="129">
        <v>6</v>
      </c>
      <c r="M63" s="130">
        <v>4</v>
      </c>
      <c r="N63" s="143"/>
      <c r="O63" s="116"/>
      <c r="P63" s="131" t="s">
        <v>41</v>
      </c>
      <c r="Q63" s="132" t="s">
        <v>41</v>
      </c>
      <c r="R63" s="132">
        <f t="shared" si="36"/>
        <v>30</v>
      </c>
      <c r="S63" s="133">
        <f t="shared" si="37"/>
        <v>20</v>
      </c>
      <c r="T63" s="146">
        <f t="shared" si="37"/>
        <v>0</v>
      </c>
      <c r="U63" s="115"/>
      <c r="V63" s="115"/>
    </row>
    <row r="64" spans="1:22" ht="14" x14ac:dyDescent="0.2">
      <c r="B64" s="112"/>
      <c r="C64" s="102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7"/>
      <c r="Q64" s="117"/>
      <c r="R64" s="116"/>
      <c r="S64" s="116"/>
      <c r="T64" s="116"/>
      <c r="U64" s="115"/>
      <c r="V64" s="115"/>
    </row>
    <row r="65" spans="2:21" ht="14" x14ac:dyDescent="0.2">
      <c r="B65" s="109" t="s">
        <v>256</v>
      </c>
      <c r="C65" s="99"/>
      <c r="D65" s="118">
        <f>SUM(D66:D84)</f>
        <v>455</v>
      </c>
      <c r="E65" s="119">
        <f>SUM(E66:E84)</f>
        <v>455</v>
      </c>
      <c r="F65" s="119">
        <f>SUM(F66:F84)</f>
        <v>471</v>
      </c>
      <c r="G65" s="120">
        <f>SUM(G66:G84)</f>
        <v>491</v>
      </c>
      <c r="H65" s="141">
        <f>SUM(H66:H84)</f>
        <v>491</v>
      </c>
      <c r="I65" s="114"/>
      <c r="J65" s="118">
        <f>SUM(J66:J84)</f>
        <v>457</v>
      </c>
      <c r="K65" s="119">
        <f>SUM(K66:K84)</f>
        <v>456</v>
      </c>
      <c r="L65" s="119">
        <f>SUM(L66:L84)</f>
        <v>471</v>
      </c>
      <c r="M65" s="120">
        <f>SUM(M66:M84)</f>
        <v>480</v>
      </c>
      <c r="N65" s="141">
        <f>SUM(N66:N84)</f>
        <v>0</v>
      </c>
      <c r="O65" s="114"/>
      <c r="P65" s="121">
        <f t="shared" ref="P65:P66" si="38">J65*100/D65</f>
        <v>100.43956043956044</v>
      </c>
      <c r="Q65" s="122">
        <f t="shared" ref="Q65:Q66" si="39">K65*100/E65</f>
        <v>100.21978021978022</v>
      </c>
      <c r="R65" s="122">
        <f t="shared" ref="R65" si="40">L65*100/F65</f>
        <v>100</v>
      </c>
      <c r="S65" s="123">
        <f t="shared" ref="S65:T65" si="41">M65*100/G65</f>
        <v>97.759674134419555</v>
      </c>
      <c r="T65" s="144">
        <f t="shared" si="41"/>
        <v>0</v>
      </c>
      <c r="U65" s="115"/>
    </row>
    <row r="66" spans="2:21" ht="14" x14ac:dyDescent="0.2">
      <c r="B66" s="110" t="s">
        <v>40</v>
      </c>
      <c r="C66" s="102"/>
      <c r="D66" s="124">
        <v>27</v>
      </c>
      <c r="E66" s="116">
        <v>27</v>
      </c>
      <c r="F66" s="116" t="s">
        <v>41</v>
      </c>
      <c r="G66" s="125" t="s">
        <v>41</v>
      </c>
      <c r="H66" s="142" t="s">
        <v>41</v>
      </c>
      <c r="I66" s="116"/>
      <c r="J66" s="124">
        <v>28</v>
      </c>
      <c r="K66" s="116">
        <v>27</v>
      </c>
      <c r="L66" s="116" t="s">
        <v>41</v>
      </c>
      <c r="M66" s="125" t="s">
        <v>41</v>
      </c>
      <c r="N66" s="142" t="s">
        <v>41</v>
      </c>
      <c r="O66" s="116"/>
      <c r="P66" s="126">
        <f t="shared" si="38"/>
        <v>103.70370370370371</v>
      </c>
      <c r="Q66" s="117">
        <f t="shared" si="39"/>
        <v>100</v>
      </c>
      <c r="R66" s="117" t="s">
        <v>41</v>
      </c>
      <c r="S66" s="127" t="s">
        <v>41</v>
      </c>
      <c r="T66" s="145" t="s">
        <v>41</v>
      </c>
      <c r="U66" s="115"/>
    </row>
    <row r="67" spans="2:21" ht="14" x14ac:dyDescent="0.2">
      <c r="B67" s="110" t="s">
        <v>39</v>
      </c>
      <c r="C67" s="102"/>
      <c r="D67" s="124">
        <v>30</v>
      </c>
      <c r="E67" s="116">
        <v>30</v>
      </c>
      <c r="F67" s="116" t="s">
        <v>41</v>
      </c>
      <c r="G67" s="125" t="s">
        <v>41</v>
      </c>
      <c r="H67" s="142" t="s">
        <v>41</v>
      </c>
      <c r="I67" s="116"/>
      <c r="J67" s="124">
        <v>30</v>
      </c>
      <c r="K67" s="116">
        <v>30</v>
      </c>
      <c r="L67" s="116" t="s">
        <v>41</v>
      </c>
      <c r="M67" s="125" t="s">
        <v>41</v>
      </c>
      <c r="N67" s="142" t="s">
        <v>41</v>
      </c>
      <c r="O67" s="116"/>
      <c r="P67" s="126">
        <f t="shared" ref="P67:P84" si="42">J67*100/D67</f>
        <v>100</v>
      </c>
      <c r="Q67" s="117">
        <f t="shared" ref="Q67:Q84" si="43">K67*100/E67</f>
        <v>100</v>
      </c>
      <c r="R67" s="117" t="s">
        <v>41</v>
      </c>
      <c r="S67" s="127" t="s">
        <v>41</v>
      </c>
      <c r="T67" s="145" t="s">
        <v>41</v>
      </c>
      <c r="U67" s="115"/>
    </row>
    <row r="68" spans="2:21" ht="14" x14ac:dyDescent="0.2">
      <c r="B68" s="110" t="s">
        <v>38</v>
      </c>
      <c r="C68" s="102"/>
      <c r="D68" s="124">
        <v>20</v>
      </c>
      <c r="E68" s="116">
        <v>20</v>
      </c>
      <c r="F68" s="116">
        <v>20</v>
      </c>
      <c r="G68" s="125">
        <v>20</v>
      </c>
      <c r="H68" s="142">
        <v>20</v>
      </c>
      <c r="I68" s="116"/>
      <c r="J68" s="124">
        <v>20</v>
      </c>
      <c r="K68" s="116">
        <v>20</v>
      </c>
      <c r="L68" s="116">
        <v>20</v>
      </c>
      <c r="M68" s="125">
        <v>20</v>
      </c>
      <c r="N68" s="142"/>
      <c r="O68" s="116"/>
      <c r="P68" s="126">
        <f t="shared" si="42"/>
        <v>100</v>
      </c>
      <c r="Q68" s="117">
        <f t="shared" si="43"/>
        <v>100</v>
      </c>
      <c r="R68" s="117">
        <f t="shared" ref="R68:R84" si="44">L68*100/F68</f>
        <v>100</v>
      </c>
      <c r="S68" s="127">
        <f t="shared" ref="S68:T84" si="45">M68*100/G68</f>
        <v>100</v>
      </c>
      <c r="T68" s="145">
        <f t="shared" si="45"/>
        <v>0</v>
      </c>
      <c r="U68" s="115"/>
    </row>
    <row r="69" spans="2:21" ht="14" x14ac:dyDescent="0.2">
      <c r="B69" s="110" t="s">
        <v>195</v>
      </c>
      <c r="C69" s="102"/>
      <c r="D69" s="124" t="s">
        <v>41</v>
      </c>
      <c r="E69" s="116" t="s">
        <v>41</v>
      </c>
      <c r="F69" s="116">
        <v>20</v>
      </c>
      <c r="G69" s="125">
        <v>20</v>
      </c>
      <c r="H69" s="142">
        <v>20</v>
      </c>
      <c r="I69" s="116"/>
      <c r="J69" s="124" t="s">
        <v>41</v>
      </c>
      <c r="K69" s="116" t="s">
        <v>41</v>
      </c>
      <c r="L69" s="116">
        <v>20</v>
      </c>
      <c r="M69" s="125">
        <v>20</v>
      </c>
      <c r="N69" s="142"/>
      <c r="O69" s="116"/>
      <c r="P69" s="126" t="s">
        <v>41</v>
      </c>
      <c r="Q69" s="117" t="s">
        <v>41</v>
      </c>
      <c r="R69" s="117" t="s">
        <v>41</v>
      </c>
      <c r="S69" s="127">
        <f t="shared" si="45"/>
        <v>100</v>
      </c>
      <c r="T69" s="145">
        <f t="shared" si="45"/>
        <v>0</v>
      </c>
      <c r="U69" s="115"/>
    </row>
    <row r="70" spans="2:21" ht="14" x14ac:dyDescent="0.2">
      <c r="B70" s="110" t="s">
        <v>37</v>
      </c>
      <c r="C70" s="102"/>
      <c r="D70" s="124">
        <v>27</v>
      </c>
      <c r="E70" s="116">
        <v>27</v>
      </c>
      <c r="F70" s="116" t="s">
        <v>41</v>
      </c>
      <c r="G70" s="125" t="s">
        <v>41</v>
      </c>
      <c r="H70" s="142" t="s">
        <v>41</v>
      </c>
      <c r="I70" s="116"/>
      <c r="J70" s="124">
        <v>27</v>
      </c>
      <c r="K70" s="116">
        <v>27</v>
      </c>
      <c r="L70" s="116" t="s">
        <v>41</v>
      </c>
      <c r="M70" s="125" t="s">
        <v>41</v>
      </c>
      <c r="N70" s="142" t="s">
        <v>41</v>
      </c>
      <c r="O70" s="116"/>
      <c r="P70" s="126">
        <f t="shared" si="42"/>
        <v>100</v>
      </c>
      <c r="Q70" s="117">
        <f t="shared" si="43"/>
        <v>100</v>
      </c>
      <c r="R70" s="117" t="s">
        <v>41</v>
      </c>
      <c r="S70" s="127" t="s">
        <v>41</v>
      </c>
      <c r="T70" s="145" t="s">
        <v>41</v>
      </c>
      <c r="U70" s="115"/>
    </row>
    <row r="71" spans="2:21" ht="14" x14ac:dyDescent="0.2">
      <c r="B71" s="110" t="s">
        <v>196</v>
      </c>
      <c r="C71" s="102"/>
      <c r="D71" s="124" t="s">
        <v>41</v>
      </c>
      <c r="E71" s="116" t="s">
        <v>41</v>
      </c>
      <c r="F71" s="116">
        <v>57</v>
      </c>
      <c r="G71" s="125">
        <v>57</v>
      </c>
      <c r="H71" s="142">
        <v>57</v>
      </c>
      <c r="I71" s="116"/>
      <c r="J71" s="124" t="s">
        <v>41</v>
      </c>
      <c r="K71" s="116" t="s">
        <v>41</v>
      </c>
      <c r="L71" s="116">
        <v>57</v>
      </c>
      <c r="M71" s="125">
        <v>57</v>
      </c>
      <c r="N71" s="142"/>
      <c r="O71" s="116"/>
      <c r="P71" s="126" t="s">
        <v>41</v>
      </c>
      <c r="Q71" s="117" t="s">
        <v>41</v>
      </c>
      <c r="R71" s="117" t="s">
        <v>41</v>
      </c>
      <c r="S71" s="127">
        <f t="shared" si="45"/>
        <v>100</v>
      </c>
      <c r="T71" s="145">
        <f t="shared" si="45"/>
        <v>0</v>
      </c>
      <c r="U71" s="115"/>
    </row>
    <row r="72" spans="2:21" ht="14" x14ac:dyDescent="0.2">
      <c r="B72" s="110" t="s">
        <v>36</v>
      </c>
      <c r="C72" s="102"/>
      <c r="D72" s="124">
        <v>56</v>
      </c>
      <c r="E72" s="116">
        <v>56</v>
      </c>
      <c r="F72" s="116">
        <v>56</v>
      </c>
      <c r="G72" s="125">
        <v>56</v>
      </c>
      <c r="H72" s="142">
        <v>56</v>
      </c>
      <c r="I72" s="116"/>
      <c r="J72" s="124">
        <v>56</v>
      </c>
      <c r="K72" s="116">
        <v>56</v>
      </c>
      <c r="L72" s="116">
        <v>56</v>
      </c>
      <c r="M72" s="125">
        <v>56</v>
      </c>
      <c r="N72" s="142"/>
      <c r="O72" s="116"/>
      <c r="P72" s="126">
        <f t="shared" si="42"/>
        <v>100</v>
      </c>
      <c r="Q72" s="117">
        <f t="shared" si="43"/>
        <v>100</v>
      </c>
      <c r="R72" s="117">
        <f t="shared" si="44"/>
        <v>100</v>
      </c>
      <c r="S72" s="127">
        <f t="shared" si="45"/>
        <v>100</v>
      </c>
      <c r="T72" s="145">
        <f t="shared" si="45"/>
        <v>0</v>
      </c>
      <c r="U72" s="115"/>
    </row>
    <row r="73" spans="2:21" ht="14" x14ac:dyDescent="0.2">
      <c r="B73" s="110" t="s">
        <v>197</v>
      </c>
      <c r="C73" s="102"/>
      <c r="D73" s="124" t="s">
        <v>41</v>
      </c>
      <c r="E73" s="116" t="s">
        <v>41</v>
      </c>
      <c r="F73" s="116">
        <v>45</v>
      </c>
      <c r="G73" s="125">
        <v>45</v>
      </c>
      <c r="H73" s="142">
        <v>45</v>
      </c>
      <c r="I73" s="116"/>
      <c r="J73" s="124" t="s">
        <v>41</v>
      </c>
      <c r="K73" s="116" t="s">
        <v>41</v>
      </c>
      <c r="L73" s="116">
        <v>45</v>
      </c>
      <c r="M73" s="125">
        <v>45</v>
      </c>
      <c r="N73" s="142"/>
      <c r="O73" s="116"/>
      <c r="P73" s="126"/>
      <c r="Q73" s="117"/>
      <c r="R73" s="117"/>
      <c r="S73" s="127">
        <f t="shared" si="45"/>
        <v>100</v>
      </c>
      <c r="T73" s="145">
        <f t="shared" si="45"/>
        <v>0</v>
      </c>
      <c r="U73" s="115"/>
    </row>
    <row r="74" spans="2:21" ht="14" x14ac:dyDescent="0.2">
      <c r="B74" s="110" t="s">
        <v>35</v>
      </c>
      <c r="C74" s="102"/>
      <c r="D74" s="124">
        <v>56</v>
      </c>
      <c r="E74" s="116">
        <v>56</v>
      </c>
      <c r="F74" s="116">
        <v>56</v>
      </c>
      <c r="G74" s="125">
        <v>56</v>
      </c>
      <c r="H74" s="142">
        <v>56</v>
      </c>
      <c r="I74" s="116"/>
      <c r="J74" s="124">
        <v>57</v>
      </c>
      <c r="K74" s="116">
        <v>57</v>
      </c>
      <c r="L74" s="116">
        <v>56</v>
      </c>
      <c r="M74" s="125">
        <v>56</v>
      </c>
      <c r="N74" s="142"/>
      <c r="O74" s="116"/>
      <c r="P74" s="126">
        <f t="shared" si="42"/>
        <v>101.78571428571429</v>
      </c>
      <c r="Q74" s="117">
        <f t="shared" si="43"/>
        <v>101.78571428571429</v>
      </c>
      <c r="R74" s="117">
        <f t="shared" si="44"/>
        <v>100</v>
      </c>
      <c r="S74" s="127">
        <f t="shared" si="45"/>
        <v>100</v>
      </c>
      <c r="T74" s="145">
        <f t="shared" si="45"/>
        <v>0</v>
      </c>
      <c r="U74" s="115"/>
    </row>
    <row r="75" spans="2:21" ht="14" x14ac:dyDescent="0.2">
      <c r="B75" s="110" t="s">
        <v>198</v>
      </c>
      <c r="C75" s="102"/>
      <c r="D75" s="124" t="s">
        <v>41</v>
      </c>
      <c r="E75" s="116" t="s">
        <v>41</v>
      </c>
      <c r="F75" s="116">
        <v>60</v>
      </c>
      <c r="G75" s="125">
        <v>60</v>
      </c>
      <c r="H75" s="142">
        <v>60</v>
      </c>
      <c r="I75" s="116"/>
      <c r="J75" s="124" t="s">
        <v>41</v>
      </c>
      <c r="K75" s="116" t="s">
        <v>41</v>
      </c>
      <c r="L75" s="116">
        <v>60</v>
      </c>
      <c r="M75" s="125">
        <v>60</v>
      </c>
      <c r="N75" s="142"/>
      <c r="O75" s="116"/>
      <c r="P75" s="126" t="s">
        <v>41</v>
      </c>
      <c r="Q75" s="117" t="s">
        <v>41</v>
      </c>
      <c r="R75" s="117" t="s">
        <v>41</v>
      </c>
      <c r="S75" s="127">
        <f t="shared" si="45"/>
        <v>100</v>
      </c>
      <c r="T75" s="145">
        <f t="shared" si="45"/>
        <v>0</v>
      </c>
      <c r="U75" s="115"/>
    </row>
    <row r="76" spans="2:21" ht="14" x14ac:dyDescent="0.2">
      <c r="B76" s="110" t="s">
        <v>34</v>
      </c>
      <c r="C76" s="102"/>
      <c r="D76" s="124">
        <v>20</v>
      </c>
      <c r="E76" s="116">
        <v>20</v>
      </c>
      <c r="F76" s="116" t="s">
        <v>41</v>
      </c>
      <c r="G76" s="125" t="s">
        <v>41</v>
      </c>
      <c r="H76" s="142" t="s">
        <v>41</v>
      </c>
      <c r="I76" s="116"/>
      <c r="J76" s="124">
        <v>20</v>
      </c>
      <c r="K76" s="116">
        <v>20</v>
      </c>
      <c r="L76" s="116" t="s">
        <v>41</v>
      </c>
      <c r="M76" s="125" t="s">
        <v>41</v>
      </c>
      <c r="N76" s="142" t="s">
        <v>41</v>
      </c>
      <c r="O76" s="116"/>
      <c r="P76" s="126">
        <f t="shared" si="42"/>
        <v>100</v>
      </c>
      <c r="Q76" s="117">
        <f t="shared" si="43"/>
        <v>100</v>
      </c>
      <c r="R76" s="117" t="s">
        <v>41</v>
      </c>
      <c r="S76" s="127" t="s">
        <v>41</v>
      </c>
      <c r="T76" s="145" t="s">
        <v>41</v>
      </c>
      <c r="U76" s="115"/>
    </row>
    <row r="77" spans="2:21" ht="14" x14ac:dyDescent="0.2">
      <c r="B77" s="110" t="s">
        <v>33</v>
      </c>
      <c r="C77" s="102"/>
      <c r="D77" s="124">
        <v>20</v>
      </c>
      <c r="E77" s="116">
        <v>20</v>
      </c>
      <c r="F77" s="116" t="s">
        <v>41</v>
      </c>
      <c r="G77" s="125" t="s">
        <v>41</v>
      </c>
      <c r="H77" s="142" t="s">
        <v>41</v>
      </c>
      <c r="I77" s="116"/>
      <c r="J77" s="124">
        <v>20</v>
      </c>
      <c r="K77" s="116">
        <v>20</v>
      </c>
      <c r="L77" s="116" t="s">
        <v>41</v>
      </c>
      <c r="M77" s="125" t="s">
        <v>41</v>
      </c>
      <c r="N77" s="142" t="s">
        <v>41</v>
      </c>
      <c r="O77" s="116"/>
      <c r="P77" s="126">
        <f t="shared" si="42"/>
        <v>100</v>
      </c>
      <c r="Q77" s="117">
        <f t="shared" si="43"/>
        <v>100</v>
      </c>
      <c r="R77" s="117" t="s">
        <v>41</v>
      </c>
      <c r="S77" s="127" t="s">
        <v>41</v>
      </c>
      <c r="T77" s="145" t="s">
        <v>41</v>
      </c>
      <c r="U77" s="115"/>
    </row>
    <row r="78" spans="2:21" ht="14" x14ac:dyDescent="0.2">
      <c r="B78" s="110" t="s">
        <v>199</v>
      </c>
      <c r="C78" s="102"/>
      <c r="D78" s="124" t="s">
        <v>41</v>
      </c>
      <c r="E78" s="116" t="s">
        <v>41</v>
      </c>
      <c r="F78" s="116">
        <v>20</v>
      </c>
      <c r="G78" s="125">
        <v>20</v>
      </c>
      <c r="H78" s="142">
        <v>20</v>
      </c>
      <c r="I78" s="116"/>
      <c r="J78" s="124" t="s">
        <v>41</v>
      </c>
      <c r="K78" s="116" t="s">
        <v>41</v>
      </c>
      <c r="L78" s="116">
        <v>20</v>
      </c>
      <c r="M78" s="125">
        <v>20</v>
      </c>
      <c r="N78" s="142"/>
      <c r="O78" s="116"/>
      <c r="P78" s="126" t="s">
        <v>41</v>
      </c>
      <c r="Q78" s="117" t="s">
        <v>41</v>
      </c>
      <c r="R78" s="117" t="s">
        <v>41</v>
      </c>
      <c r="S78" s="127">
        <f t="shared" si="45"/>
        <v>100</v>
      </c>
      <c r="T78" s="145">
        <f t="shared" si="45"/>
        <v>0</v>
      </c>
      <c r="U78" s="115"/>
    </row>
    <row r="79" spans="2:21" ht="14" x14ac:dyDescent="0.2">
      <c r="B79" s="110" t="s">
        <v>265</v>
      </c>
      <c r="C79" s="102"/>
      <c r="D79" s="124" t="s">
        <v>41</v>
      </c>
      <c r="E79" s="116" t="s">
        <v>41</v>
      </c>
      <c r="F79" s="116" t="s">
        <v>41</v>
      </c>
      <c r="G79" s="125">
        <v>20</v>
      </c>
      <c r="H79" s="142">
        <v>20</v>
      </c>
      <c r="I79" s="116"/>
      <c r="J79" s="124" t="s">
        <v>41</v>
      </c>
      <c r="K79" s="116" t="s">
        <v>41</v>
      </c>
      <c r="L79" s="116" t="s">
        <v>41</v>
      </c>
      <c r="M79" s="125">
        <v>20</v>
      </c>
      <c r="N79" s="142"/>
      <c r="O79" s="116"/>
      <c r="P79" s="126" t="s">
        <v>41</v>
      </c>
      <c r="Q79" s="117" t="s">
        <v>41</v>
      </c>
      <c r="R79" s="117" t="s">
        <v>41</v>
      </c>
      <c r="S79" s="127" t="s">
        <v>41</v>
      </c>
      <c r="T79" s="145">
        <f t="shared" si="45"/>
        <v>0</v>
      </c>
      <c r="U79" s="115"/>
    </row>
    <row r="80" spans="2:21" ht="14" x14ac:dyDescent="0.2">
      <c r="B80" s="110" t="s">
        <v>32</v>
      </c>
      <c r="C80" s="102"/>
      <c r="D80" s="124">
        <v>42</v>
      </c>
      <c r="E80" s="116">
        <v>42</v>
      </c>
      <c r="F80" s="116" t="s">
        <v>41</v>
      </c>
      <c r="G80" s="125" t="s">
        <v>41</v>
      </c>
      <c r="H80" s="142" t="s">
        <v>41</v>
      </c>
      <c r="I80" s="116"/>
      <c r="J80" s="124">
        <v>42</v>
      </c>
      <c r="K80" s="116">
        <v>42</v>
      </c>
      <c r="L80" s="116" t="s">
        <v>41</v>
      </c>
      <c r="M80" s="125" t="s">
        <v>41</v>
      </c>
      <c r="N80" s="142" t="s">
        <v>41</v>
      </c>
      <c r="O80" s="116"/>
      <c r="P80" s="126">
        <f t="shared" si="42"/>
        <v>100</v>
      </c>
      <c r="Q80" s="117">
        <f t="shared" si="43"/>
        <v>100</v>
      </c>
      <c r="R80" s="117" t="s">
        <v>41</v>
      </c>
      <c r="S80" s="127" t="s">
        <v>41</v>
      </c>
      <c r="T80" s="145" t="s">
        <v>41</v>
      </c>
      <c r="U80" s="115"/>
    </row>
    <row r="81" spans="2:22" ht="14" x14ac:dyDescent="0.2">
      <c r="B81" s="110" t="s">
        <v>31</v>
      </c>
      <c r="C81" s="102"/>
      <c r="D81" s="124">
        <v>20</v>
      </c>
      <c r="E81" s="116">
        <v>20</v>
      </c>
      <c r="F81" s="116" t="s">
        <v>41</v>
      </c>
      <c r="G81" s="125" t="s">
        <v>41</v>
      </c>
      <c r="H81" s="142" t="s">
        <v>41</v>
      </c>
      <c r="I81" s="116"/>
      <c r="J81" s="124">
        <v>20</v>
      </c>
      <c r="K81" s="116">
        <v>20</v>
      </c>
      <c r="L81" s="116" t="s">
        <v>41</v>
      </c>
      <c r="M81" s="125" t="s">
        <v>41</v>
      </c>
      <c r="N81" s="142" t="s">
        <v>41</v>
      </c>
      <c r="O81" s="116"/>
      <c r="P81" s="126">
        <f t="shared" si="42"/>
        <v>100</v>
      </c>
      <c r="Q81" s="117">
        <f t="shared" si="43"/>
        <v>100</v>
      </c>
      <c r="R81" s="117" t="s">
        <v>41</v>
      </c>
      <c r="S81" s="127" t="s">
        <v>41</v>
      </c>
      <c r="T81" s="145" t="s">
        <v>41</v>
      </c>
      <c r="U81" s="115"/>
    </row>
    <row r="82" spans="2:22" ht="14" x14ac:dyDescent="0.2">
      <c r="B82" s="110" t="s">
        <v>30</v>
      </c>
      <c r="C82" s="102"/>
      <c r="D82" s="124">
        <v>41</v>
      </c>
      <c r="E82" s="116">
        <v>41</v>
      </c>
      <c r="F82" s="116">
        <v>41</v>
      </c>
      <c r="G82" s="125">
        <v>41</v>
      </c>
      <c r="H82" s="142">
        <v>41</v>
      </c>
      <c r="I82" s="116"/>
      <c r="J82" s="124">
        <v>41</v>
      </c>
      <c r="K82" s="116">
        <v>41</v>
      </c>
      <c r="L82" s="116">
        <v>41</v>
      </c>
      <c r="M82" s="125">
        <v>30</v>
      </c>
      <c r="N82" s="142"/>
      <c r="O82" s="116"/>
      <c r="P82" s="126">
        <f t="shared" si="42"/>
        <v>100</v>
      </c>
      <c r="Q82" s="117">
        <f t="shared" si="43"/>
        <v>100</v>
      </c>
      <c r="R82" s="117">
        <f t="shared" si="44"/>
        <v>100</v>
      </c>
      <c r="S82" s="127">
        <f t="shared" si="45"/>
        <v>73.170731707317074</v>
      </c>
      <c r="T82" s="145">
        <f t="shared" si="45"/>
        <v>0</v>
      </c>
      <c r="U82" s="115"/>
    </row>
    <row r="83" spans="2:22" ht="14" x14ac:dyDescent="0.2">
      <c r="B83" s="110" t="s">
        <v>87</v>
      </c>
      <c r="C83" s="102"/>
      <c r="D83" s="124">
        <v>40</v>
      </c>
      <c r="E83" s="116">
        <v>40</v>
      </c>
      <c r="F83" s="116">
        <v>40</v>
      </c>
      <c r="G83" s="125">
        <v>40</v>
      </c>
      <c r="H83" s="142">
        <v>40</v>
      </c>
      <c r="I83" s="116"/>
      <c r="J83" s="124">
        <v>40</v>
      </c>
      <c r="K83" s="116">
        <v>40</v>
      </c>
      <c r="L83" s="116">
        <v>40</v>
      </c>
      <c r="M83" s="125">
        <v>40</v>
      </c>
      <c r="N83" s="142"/>
      <c r="O83" s="116"/>
      <c r="P83" s="126">
        <f t="shared" si="42"/>
        <v>100</v>
      </c>
      <c r="Q83" s="117">
        <f t="shared" si="43"/>
        <v>100</v>
      </c>
      <c r="R83" s="117">
        <f t="shared" si="44"/>
        <v>100</v>
      </c>
      <c r="S83" s="127">
        <f t="shared" si="45"/>
        <v>100</v>
      </c>
      <c r="T83" s="145">
        <f t="shared" si="45"/>
        <v>0</v>
      </c>
      <c r="U83" s="115"/>
      <c r="V83" s="115"/>
    </row>
    <row r="84" spans="2:22" ht="14" x14ac:dyDescent="0.2">
      <c r="B84" s="111" t="s">
        <v>86</v>
      </c>
      <c r="C84" s="102"/>
      <c r="D84" s="128">
        <v>56</v>
      </c>
      <c r="E84" s="129">
        <v>56</v>
      </c>
      <c r="F84" s="129">
        <v>56</v>
      </c>
      <c r="G84" s="130">
        <v>56</v>
      </c>
      <c r="H84" s="143">
        <v>56</v>
      </c>
      <c r="I84" s="116"/>
      <c r="J84" s="128">
        <v>56</v>
      </c>
      <c r="K84" s="129">
        <v>56</v>
      </c>
      <c r="L84" s="129">
        <v>56</v>
      </c>
      <c r="M84" s="130">
        <v>56</v>
      </c>
      <c r="N84" s="143"/>
      <c r="O84" s="116"/>
      <c r="P84" s="131">
        <f t="shared" si="42"/>
        <v>100</v>
      </c>
      <c r="Q84" s="132">
        <f t="shared" si="43"/>
        <v>100</v>
      </c>
      <c r="R84" s="132">
        <f t="shared" si="44"/>
        <v>100</v>
      </c>
      <c r="S84" s="133">
        <f t="shared" si="45"/>
        <v>100</v>
      </c>
      <c r="T84" s="146">
        <f t="shared" si="45"/>
        <v>0</v>
      </c>
      <c r="U84" s="115"/>
      <c r="V84" s="115"/>
    </row>
    <row r="85" spans="2:22" ht="13" x14ac:dyDescent="0.15">
      <c r="B85" s="113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</row>
    <row r="86" spans="2:22" ht="14" x14ac:dyDescent="0.2">
      <c r="B86" s="109" t="s">
        <v>258</v>
      </c>
      <c r="C86" s="99"/>
      <c r="D86" s="118" t="s">
        <v>41</v>
      </c>
      <c r="E86" s="119" t="s">
        <v>41</v>
      </c>
      <c r="F86" s="119" t="s">
        <v>41</v>
      </c>
      <c r="G86" s="120">
        <f>SUM(G87:G90)</f>
        <v>143</v>
      </c>
      <c r="H86" s="141">
        <f>SUM(H87:H90)</f>
        <v>150</v>
      </c>
      <c r="I86" s="114"/>
      <c r="J86" s="118" t="s">
        <v>41</v>
      </c>
      <c r="K86" s="119" t="s">
        <v>41</v>
      </c>
      <c r="L86" s="119" t="s">
        <v>41</v>
      </c>
      <c r="M86" s="120">
        <f>SUM(M87:M90)</f>
        <v>144</v>
      </c>
      <c r="N86" s="141">
        <f>SUM(N87:N90)</f>
        <v>0</v>
      </c>
      <c r="O86" s="114"/>
      <c r="P86" s="121" t="s">
        <v>41</v>
      </c>
      <c r="Q86" s="122" t="s">
        <v>41</v>
      </c>
      <c r="R86" s="122" t="s">
        <v>41</v>
      </c>
      <c r="S86" s="123">
        <f t="shared" ref="S86:S92" si="46">M86*100/G86</f>
        <v>100.69930069930069</v>
      </c>
      <c r="T86" s="144">
        <f>N86*100/H86</f>
        <v>0</v>
      </c>
      <c r="U86" s="115"/>
      <c r="V86" s="115"/>
    </row>
    <row r="87" spans="2:22" ht="14" x14ac:dyDescent="0.2">
      <c r="B87" s="110" t="s">
        <v>269</v>
      </c>
      <c r="C87" s="102"/>
      <c r="D87" s="124" t="s">
        <v>41</v>
      </c>
      <c r="E87" s="116" t="s">
        <v>41</v>
      </c>
      <c r="F87" s="116" t="s">
        <v>41</v>
      </c>
      <c r="G87" s="125">
        <v>30</v>
      </c>
      <c r="H87" s="142">
        <v>33</v>
      </c>
      <c r="I87" s="116"/>
      <c r="J87" s="124" t="s">
        <v>41</v>
      </c>
      <c r="K87" s="116" t="s">
        <v>41</v>
      </c>
      <c r="L87" s="116" t="s">
        <v>41</v>
      </c>
      <c r="M87" s="125">
        <v>30</v>
      </c>
      <c r="N87" s="142"/>
      <c r="O87" s="116"/>
      <c r="P87" s="126" t="s">
        <v>41</v>
      </c>
      <c r="Q87" s="117" t="s">
        <v>41</v>
      </c>
      <c r="R87" s="117" t="s">
        <v>41</v>
      </c>
      <c r="S87" s="127">
        <f t="shared" si="46"/>
        <v>100</v>
      </c>
      <c r="T87" s="145">
        <f>N87*100/H87</f>
        <v>0</v>
      </c>
      <c r="U87" s="115"/>
    </row>
    <row r="88" spans="2:22" ht="14" x14ac:dyDescent="0.2">
      <c r="B88" s="110" t="s">
        <v>270</v>
      </c>
      <c r="C88" s="102"/>
      <c r="D88" s="401">
        <v>75</v>
      </c>
      <c r="E88" s="402">
        <v>36</v>
      </c>
      <c r="F88" s="402">
        <v>36</v>
      </c>
      <c r="G88" s="125">
        <v>36</v>
      </c>
      <c r="H88" s="142">
        <v>36</v>
      </c>
      <c r="I88" s="116"/>
      <c r="J88" s="401">
        <v>75</v>
      </c>
      <c r="K88" s="402">
        <v>36</v>
      </c>
      <c r="L88" s="402">
        <v>36</v>
      </c>
      <c r="M88" s="125">
        <v>37</v>
      </c>
      <c r="N88" s="142"/>
      <c r="O88" s="116"/>
      <c r="P88" s="407">
        <f t="shared" ref="P88:P90" si="47">J88*100/D88</f>
        <v>100</v>
      </c>
      <c r="Q88" s="408">
        <f t="shared" ref="Q88:Q90" si="48">K88*100/E88</f>
        <v>100</v>
      </c>
      <c r="R88" s="408">
        <f t="shared" ref="R88:R90" si="49">L88*100/F88</f>
        <v>100</v>
      </c>
      <c r="S88" s="127">
        <f t="shared" si="46"/>
        <v>102.77777777777777</v>
      </c>
      <c r="T88" s="145">
        <f>N88*100/H88</f>
        <v>0</v>
      </c>
      <c r="U88" s="115"/>
    </row>
    <row r="89" spans="2:22" ht="14" x14ac:dyDescent="0.2">
      <c r="B89" s="110" t="s">
        <v>271</v>
      </c>
      <c r="C89" s="102"/>
      <c r="D89" s="401">
        <v>36</v>
      </c>
      <c r="E89" s="402">
        <v>36</v>
      </c>
      <c r="F89" s="402">
        <v>36</v>
      </c>
      <c r="G89" s="125">
        <v>36</v>
      </c>
      <c r="H89" s="142">
        <v>36</v>
      </c>
      <c r="I89" s="116"/>
      <c r="J89" s="401">
        <v>36</v>
      </c>
      <c r="K89" s="402">
        <v>36</v>
      </c>
      <c r="L89" s="402">
        <v>36</v>
      </c>
      <c r="M89" s="125">
        <v>36</v>
      </c>
      <c r="N89" s="142"/>
      <c r="O89" s="116"/>
      <c r="P89" s="407">
        <f t="shared" si="47"/>
        <v>100</v>
      </c>
      <c r="Q89" s="408">
        <f t="shared" si="48"/>
        <v>100</v>
      </c>
      <c r="R89" s="408">
        <f t="shared" si="49"/>
        <v>100</v>
      </c>
      <c r="S89" s="127">
        <f t="shared" si="46"/>
        <v>100</v>
      </c>
      <c r="T89" s="145">
        <f>N89*100/H89</f>
        <v>0</v>
      </c>
      <c r="U89" s="115"/>
    </row>
    <row r="90" spans="2:22" ht="14" x14ac:dyDescent="0.2">
      <c r="B90" s="111" t="s">
        <v>46</v>
      </c>
      <c r="C90" s="102"/>
      <c r="D90" s="403">
        <v>45</v>
      </c>
      <c r="E90" s="404">
        <v>41</v>
      </c>
      <c r="F90" s="404">
        <v>41</v>
      </c>
      <c r="G90" s="130">
        <v>41</v>
      </c>
      <c r="H90" s="143">
        <v>45</v>
      </c>
      <c r="I90" s="116"/>
      <c r="J90" s="403">
        <v>45</v>
      </c>
      <c r="K90" s="404">
        <v>41</v>
      </c>
      <c r="L90" s="404">
        <v>41</v>
      </c>
      <c r="M90" s="130">
        <v>41</v>
      </c>
      <c r="N90" s="143"/>
      <c r="O90" s="116"/>
      <c r="P90" s="409">
        <f t="shared" si="47"/>
        <v>100</v>
      </c>
      <c r="Q90" s="410">
        <f t="shared" si="48"/>
        <v>100</v>
      </c>
      <c r="R90" s="410">
        <f t="shared" si="49"/>
        <v>100</v>
      </c>
      <c r="S90" s="133">
        <f t="shared" si="46"/>
        <v>100</v>
      </c>
      <c r="T90" s="146">
        <f>N90*100/H90</f>
        <v>0</v>
      </c>
      <c r="U90" s="115"/>
    </row>
    <row r="91" spans="2:22" ht="13" x14ac:dyDescent="0.15">
      <c r="B91" s="113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</row>
    <row r="92" spans="2:22" ht="14" x14ac:dyDescent="0.2">
      <c r="B92" s="109" t="s">
        <v>259</v>
      </c>
      <c r="C92" s="99"/>
      <c r="D92" s="118" t="s">
        <v>41</v>
      </c>
      <c r="E92" s="119" t="s">
        <v>41</v>
      </c>
      <c r="F92" s="119" t="s">
        <v>41</v>
      </c>
      <c r="G92" s="120">
        <f>SUM(G93:G96)</f>
        <v>113</v>
      </c>
      <c r="H92" s="141">
        <f>SUM(H93:H96)</f>
        <v>127</v>
      </c>
      <c r="I92" s="114"/>
      <c r="J92" s="118" t="s">
        <v>41</v>
      </c>
      <c r="K92" s="119" t="s">
        <v>41</v>
      </c>
      <c r="L92" s="119" t="s">
        <v>41</v>
      </c>
      <c r="M92" s="120">
        <f>SUM(M93:M96)</f>
        <v>110</v>
      </c>
      <c r="N92" s="141">
        <f>SUM(N93:N96)</f>
        <v>0</v>
      </c>
      <c r="O92" s="114"/>
      <c r="P92" s="121" t="s">
        <v>41</v>
      </c>
      <c r="Q92" s="122" t="s">
        <v>41</v>
      </c>
      <c r="R92" s="122" t="s">
        <v>41</v>
      </c>
      <c r="S92" s="123">
        <f t="shared" si="46"/>
        <v>97.345132743362825</v>
      </c>
      <c r="T92" s="144">
        <f>N92*100/H92</f>
        <v>0</v>
      </c>
      <c r="U92" s="115"/>
      <c r="V92" s="115"/>
    </row>
    <row r="93" spans="2:22" ht="14" x14ac:dyDescent="0.2">
      <c r="B93" s="110" t="s">
        <v>50</v>
      </c>
      <c r="C93" s="102"/>
      <c r="D93" s="401">
        <v>43</v>
      </c>
      <c r="E93" s="402">
        <v>43</v>
      </c>
      <c r="F93" s="402">
        <v>43</v>
      </c>
      <c r="G93" s="125">
        <v>43</v>
      </c>
      <c r="H93" s="142">
        <v>43</v>
      </c>
      <c r="I93" s="116"/>
      <c r="J93" s="401">
        <v>43</v>
      </c>
      <c r="K93" s="402">
        <v>43</v>
      </c>
      <c r="L93" s="402">
        <v>40</v>
      </c>
      <c r="M93" s="125">
        <v>40</v>
      </c>
      <c r="N93" s="142"/>
      <c r="O93" s="116"/>
      <c r="P93" s="411">
        <f t="shared" ref="P93:P95" si="50">J93*100/D93</f>
        <v>100</v>
      </c>
      <c r="Q93" s="412">
        <f t="shared" ref="Q93:Q96" si="51">K93*100/E93</f>
        <v>100</v>
      </c>
      <c r="R93" s="412">
        <f t="shared" ref="R93:R96" si="52">L93*100/F93</f>
        <v>93.023255813953483</v>
      </c>
      <c r="S93" s="405">
        <f t="shared" ref="S93:S96" si="53">M93*100/G93</f>
        <v>93.023255813953483</v>
      </c>
      <c r="T93" s="145">
        <f>N93*100/H93</f>
        <v>0</v>
      </c>
      <c r="U93" s="115"/>
    </row>
    <row r="94" spans="2:22" ht="14" x14ac:dyDescent="0.2">
      <c r="B94" s="110" t="s">
        <v>71</v>
      </c>
      <c r="C94" s="102"/>
      <c r="D94" s="401">
        <v>20</v>
      </c>
      <c r="E94" s="402">
        <v>20</v>
      </c>
      <c r="F94" s="402">
        <v>20</v>
      </c>
      <c r="G94" s="125">
        <v>20</v>
      </c>
      <c r="H94" s="142">
        <v>27</v>
      </c>
      <c r="I94" s="116"/>
      <c r="J94" s="401">
        <v>20</v>
      </c>
      <c r="K94" s="402">
        <v>20</v>
      </c>
      <c r="L94" s="402">
        <v>20</v>
      </c>
      <c r="M94" s="125">
        <v>20</v>
      </c>
      <c r="N94" s="142"/>
      <c r="O94" s="116"/>
      <c r="P94" s="411">
        <f t="shared" si="50"/>
        <v>100</v>
      </c>
      <c r="Q94" s="412">
        <f t="shared" si="51"/>
        <v>100</v>
      </c>
      <c r="R94" s="412">
        <f t="shared" si="52"/>
        <v>100</v>
      </c>
      <c r="S94" s="405">
        <f t="shared" si="53"/>
        <v>100</v>
      </c>
      <c r="T94" s="145">
        <f>N94*100/H94</f>
        <v>0</v>
      </c>
      <c r="U94" s="115"/>
    </row>
    <row r="95" spans="2:22" ht="14" x14ac:dyDescent="0.2">
      <c r="B95" s="110" t="s">
        <v>53</v>
      </c>
      <c r="C95" s="102"/>
      <c r="D95" s="401">
        <v>20</v>
      </c>
      <c r="E95" s="402">
        <v>20</v>
      </c>
      <c r="F95" s="402">
        <v>20</v>
      </c>
      <c r="G95" s="125">
        <v>20</v>
      </c>
      <c r="H95" s="142">
        <v>27</v>
      </c>
      <c r="I95" s="116"/>
      <c r="J95" s="401">
        <v>20</v>
      </c>
      <c r="K95" s="402">
        <v>20</v>
      </c>
      <c r="L95" s="402">
        <v>20</v>
      </c>
      <c r="M95" s="125">
        <v>20</v>
      </c>
      <c r="N95" s="142"/>
      <c r="O95" s="116"/>
      <c r="P95" s="411">
        <f t="shared" si="50"/>
        <v>100</v>
      </c>
      <c r="Q95" s="412">
        <f t="shared" si="51"/>
        <v>100</v>
      </c>
      <c r="R95" s="412">
        <f t="shared" si="52"/>
        <v>100</v>
      </c>
      <c r="S95" s="405">
        <f t="shared" si="53"/>
        <v>100</v>
      </c>
      <c r="T95" s="145">
        <f>N95*100/H95</f>
        <v>0</v>
      </c>
      <c r="U95" s="115"/>
    </row>
    <row r="96" spans="2:22" ht="14" x14ac:dyDescent="0.2">
      <c r="B96" s="111" t="s">
        <v>187</v>
      </c>
      <c r="C96" s="102"/>
      <c r="D96" s="403" t="s">
        <v>41</v>
      </c>
      <c r="E96" s="404">
        <v>30</v>
      </c>
      <c r="F96" s="404">
        <v>30</v>
      </c>
      <c r="G96" s="130">
        <v>30</v>
      </c>
      <c r="H96" s="143">
        <v>30</v>
      </c>
      <c r="I96" s="116"/>
      <c r="J96" s="403" t="s">
        <v>41</v>
      </c>
      <c r="K96" s="404">
        <v>5</v>
      </c>
      <c r="L96" s="404">
        <v>27</v>
      </c>
      <c r="M96" s="130">
        <v>30</v>
      </c>
      <c r="N96" s="143"/>
      <c r="O96" s="116"/>
      <c r="P96" s="413" t="s">
        <v>41</v>
      </c>
      <c r="Q96" s="414">
        <f t="shared" si="51"/>
        <v>16.666666666666668</v>
      </c>
      <c r="R96" s="414">
        <f t="shared" si="52"/>
        <v>90</v>
      </c>
      <c r="S96" s="406">
        <f t="shared" si="53"/>
        <v>100</v>
      </c>
      <c r="T96" s="146">
        <f>N96*100/H96</f>
        <v>0</v>
      </c>
      <c r="U96" s="115"/>
    </row>
    <row r="97" spans="2:22" ht="13" x14ac:dyDescent="0.15"/>
    <row r="98" spans="2:22" ht="13" x14ac:dyDescent="0.15"/>
    <row r="99" spans="2:22" ht="13" x14ac:dyDescent="0.15"/>
    <row r="100" spans="2:22" ht="13" x14ac:dyDescent="0.15"/>
    <row r="101" spans="2:22" ht="13" x14ac:dyDescent="0.15"/>
    <row r="102" spans="2:22" ht="13" x14ac:dyDescent="0.15"/>
    <row r="103" spans="2:22" ht="13" x14ac:dyDescent="0.15"/>
    <row r="104" spans="2:22" ht="13" x14ac:dyDescent="0.15"/>
    <row r="105" spans="2:22" ht="13" x14ac:dyDescent="0.15"/>
    <row r="106" spans="2:22" ht="13" x14ac:dyDescent="0.15"/>
    <row r="107" spans="2:22" ht="13" x14ac:dyDescent="0.15"/>
    <row r="108" spans="2:22" ht="13" x14ac:dyDescent="0.15"/>
    <row r="109" spans="2:22" ht="13" x14ac:dyDescent="0.15"/>
    <row r="110" spans="2:22" ht="13" x14ac:dyDescent="0.15">
      <c r="B110" s="113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</row>
    <row r="111" spans="2:22" ht="13" x14ac:dyDescent="0.15">
      <c r="B111" s="113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</row>
    <row r="112" spans="2:22" ht="13" x14ac:dyDescent="0.15">
      <c r="B112" s="113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5"/>
      <c r="U112" s="115"/>
      <c r="V112" s="115"/>
    </row>
    <row r="113" spans="2:21" ht="13" x14ac:dyDescent="0.15">
      <c r="B113" s="113"/>
      <c r="D113" s="115"/>
      <c r="E113" s="115"/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115"/>
      <c r="Q113" s="115"/>
      <c r="R113" s="115"/>
      <c r="S113" s="115"/>
      <c r="T113" s="115"/>
      <c r="U113" s="115"/>
    </row>
    <row r="114" spans="2:21" ht="13" x14ac:dyDescent="0.15"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5"/>
      <c r="Q114" s="115"/>
      <c r="R114" s="115"/>
      <c r="S114" s="115"/>
      <c r="T114" s="115"/>
      <c r="U114" s="115"/>
    </row>
    <row r="115" spans="2:21" ht="13" x14ac:dyDescent="0.15"/>
    <row r="116" spans="2:21" ht="13" x14ac:dyDescent="0.15"/>
    <row r="117" spans="2:21" ht="13" x14ac:dyDescent="0.15"/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5"/>
  <sheetViews>
    <sheetView workbookViewId="0"/>
  </sheetViews>
  <sheetFormatPr baseColWidth="10" defaultRowHeight="16" x14ac:dyDescent="0.15"/>
  <sheetData>
    <row r="1" spans="1:32" ht="14" x14ac:dyDescent="0.2">
      <c r="A1" s="17"/>
      <c r="B1" s="393"/>
      <c r="O1" s="5"/>
      <c r="P1" s="393"/>
      <c r="Q1" s="393"/>
      <c r="U1" s="1"/>
      <c r="V1" s="1"/>
      <c r="W1" s="1"/>
      <c r="X1" s="1"/>
      <c r="Y1" s="1"/>
      <c r="Z1" s="1"/>
      <c r="AA1" s="1"/>
      <c r="AB1" s="1"/>
      <c r="AC1" s="1"/>
      <c r="AD1" s="5"/>
      <c r="AE1" s="5"/>
      <c r="AF1" s="5"/>
    </row>
    <row r="2" spans="1:32" ht="19" x14ac:dyDescent="0.2">
      <c r="A2" s="36" t="s">
        <v>283</v>
      </c>
      <c r="B2" s="29" t="s">
        <v>313</v>
      </c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1"/>
      <c r="V2" s="1"/>
      <c r="W2" s="1"/>
      <c r="X2" s="1"/>
      <c r="Y2" s="1"/>
      <c r="Z2" s="1"/>
      <c r="AA2" s="1"/>
      <c r="AB2" s="1"/>
      <c r="AC2" s="1"/>
      <c r="AD2" s="5"/>
      <c r="AE2" s="5"/>
      <c r="AF2" s="5"/>
    </row>
    <row r="3" spans="1:32" ht="14" x14ac:dyDescent="0.2">
      <c r="A3" s="91"/>
      <c r="B3" s="14"/>
      <c r="C3" s="394"/>
      <c r="D3" s="92"/>
      <c r="E3" s="458"/>
      <c r="F3" s="458"/>
      <c r="G3" s="458"/>
      <c r="H3" s="458"/>
      <c r="I3" s="458"/>
      <c r="J3" s="458"/>
      <c r="O3" s="14"/>
      <c r="P3" s="14"/>
      <c r="Q3" s="94"/>
      <c r="R3" s="394"/>
      <c r="S3" s="92"/>
      <c r="T3" s="92"/>
      <c r="U3" s="16"/>
      <c r="V3" s="16"/>
      <c r="W3" s="16"/>
      <c r="X3" s="16"/>
      <c r="Y3" s="16"/>
      <c r="Z3" s="16"/>
      <c r="AA3" s="16"/>
      <c r="AB3" s="16"/>
      <c r="AC3" s="16"/>
      <c r="AD3" s="14"/>
      <c r="AE3" s="14"/>
      <c r="AF3" s="14"/>
    </row>
    <row r="4" spans="1:32" ht="42" x14ac:dyDescent="0.2">
      <c r="A4" s="95"/>
      <c r="B4" s="474" t="s">
        <v>72</v>
      </c>
      <c r="C4" s="96"/>
      <c r="D4" s="471" t="s">
        <v>74</v>
      </c>
      <c r="E4" s="472"/>
      <c r="F4" s="472"/>
      <c r="G4" s="472"/>
      <c r="H4" s="473"/>
      <c r="I4" s="167"/>
      <c r="J4" s="471" t="s">
        <v>24</v>
      </c>
      <c r="K4" s="472"/>
      <c r="L4" s="472"/>
      <c r="M4" s="472"/>
      <c r="N4" s="473"/>
      <c r="O4" s="167"/>
      <c r="P4" s="471" t="s">
        <v>73</v>
      </c>
      <c r="Q4" s="472"/>
      <c r="R4" s="472"/>
      <c r="S4" s="472"/>
      <c r="T4" s="473"/>
    </row>
    <row r="5" spans="1:32" ht="14" x14ac:dyDescent="0.2">
      <c r="A5" s="98"/>
      <c r="B5" s="475"/>
      <c r="C5" s="99"/>
      <c r="D5" s="105">
        <v>2013</v>
      </c>
      <c r="E5" s="106">
        <v>2014</v>
      </c>
      <c r="F5" s="106">
        <v>2015</v>
      </c>
      <c r="G5" s="106">
        <v>2016</v>
      </c>
      <c r="H5" s="107">
        <v>2017</v>
      </c>
      <c r="I5" s="100"/>
      <c r="J5" s="105">
        <v>2013</v>
      </c>
      <c r="K5" s="106">
        <v>2014</v>
      </c>
      <c r="L5" s="106">
        <v>2015</v>
      </c>
      <c r="M5" s="106">
        <v>2016</v>
      </c>
      <c r="N5" s="107">
        <v>2017</v>
      </c>
      <c r="O5" s="100"/>
      <c r="P5" s="105">
        <v>2013</v>
      </c>
      <c r="Q5" s="106">
        <v>2014</v>
      </c>
      <c r="R5" s="106">
        <v>2015</v>
      </c>
      <c r="S5" s="106">
        <v>2016</v>
      </c>
      <c r="T5" s="107">
        <v>2017</v>
      </c>
    </row>
    <row r="6" spans="1:32" ht="14" x14ac:dyDescent="0.2">
      <c r="A6" s="98"/>
      <c r="B6" s="101"/>
      <c r="C6" s="102"/>
      <c r="D6" s="101"/>
      <c r="E6" s="101"/>
      <c r="F6" s="101"/>
      <c r="G6" s="101"/>
      <c r="H6" s="101"/>
      <c r="I6" s="102"/>
      <c r="J6" s="101"/>
      <c r="K6" s="101"/>
      <c r="L6" s="101"/>
      <c r="M6" s="101"/>
      <c r="N6" s="101"/>
      <c r="O6" s="102"/>
      <c r="P6" s="101"/>
      <c r="Q6" s="101"/>
      <c r="R6" s="101"/>
      <c r="S6" s="101"/>
      <c r="T6" s="101"/>
    </row>
    <row r="7" spans="1:32" ht="14" x14ac:dyDescent="0.2">
      <c r="A7" s="98"/>
      <c r="B7" s="108" t="s">
        <v>299</v>
      </c>
      <c r="C7" s="99"/>
      <c r="D7" s="135">
        <f>SUM(D9,D25,D42,D59,D71,D83,D55)</f>
        <v>3055</v>
      </c>
      <c r="E7" s="136">
        <f>SUM(E9,E25,E42,E59,E71,E83,E55)</f>
        <v>3000</v>
      </c>
      <c r="F7" s="136">
        <f>SUM(F9,F25,F42,F59,F71,F83,F55)</f>
        <v>3026</v>
      </c>
      <c r="G7" s="136">
        <f>SUM(G9,G25,G42,G59,G71,G83,G55,G104,G110)</f>
        <v>2989</v>
      </c>
      <c r="H7" s="139">
        <f>SUM(H9,H25,H42,H59,H71,H83,H55,H104,H110)</f>
        <v>3010</v>
      </c>
      <c r="I7" s="114"/>
      <c r="J7" s="135">
        <f>SUM(J9,J25,J42,J59,J71,J83,J55)</f>
        <v>2484</v>
      </c>
      <c r="K7" s="136">
        <f>SUM(K9,K25,K42,K59,K71,K83,K55)</f>
        <v>2408</v>
      </c>
      <c r="L7" s="136">
        <f>SUM(L9,L25,L42,L59,L71,L83,L55)</f>
        <v>2794</v>
      </c>
      <c r="M7" s="136">
        <f>SUM(M9,M25,M42,M59,M71,M83,M55,M104,M110)</f>
        <v>2857</v>
      </c>
      <c r="N7" s="139">
        <f>SUM(N9,N25,N42,N59,N71,N83,N55,N104,N110)</f>
        <v>2999</v>
      </c>
      <c r="O7" s="114"/>
      <c r="P7" s="137">
        <f>J7*100/D7</f>
        <v>81.309328968903444</v>
      </c>
      <c r="Q7" s="138">
        <f>K7*100/E7</f>
        <v>80.266666666666666</v>
      </c>
      <c r="R7" s="138">
        <f>L7*100/F7</f>
        <v>92.333113020489094</v>
      </c>
      <c r="S7" s="138">
        <f>M7*100/G7</f>
        <v>95.583807293409166</v>
      </c>
      <c r="T7" s="140">
        <f>N7*100/H7</f>
        <v>99.634551495016609</v>
      </c>
      <c r="U7" s="115"/>
      <c r="V7" s="115"/>
    </row>
    <row r="8" spans="1:32" ht="14" x14ac:dyDescent="0.2">
      <c r="A8" s="98"/>
      <c r="B8" s="103"/>
      <c r="C8" s="102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7"/>
      <c r="Q8" s="117"/>
      <c r="R8" s="116"/>
      <c r="S8" s="116"/>
      <c r="T8" s="116"/>
      <c r="U8" s="115"/>
      <c r="V8" s="115"/>
    </row>
    <row r="9" spans="1:32" ht="14" x14ac:dyDescent="0.2">
      <c r="A9" s="98"/>
      <c r="B9" s="109" t="s">
        <v>70</v>
      </c>
      <c r="C9" s="99"/>
      <c r="D9" s="118">
        <f>SUM(D10:D23)</f>
        <v>855</v>
      </c>
      <c r="E9" s="119">
        <f>SUM(E10:E23)</f>
        <v>845</v>
      </c>
      <c r="F9" s="119">
        <f>SUM(F10:F23)</f>
        <v>825</v>
      </c>
      <c r="G9" s="120">
        <f>SUM(G10:G23)</f>
        <v>875</v>
      </c>
      <c r="H9" s="141">
        <f>SUM(H10:H23)</f>
        <v>875</v>
      </c>
      <c r="I9" s="114"/>
      <c r="J9" s="118">
        <f>SUM(J10:J23)</f>
        <v>541</v>
      </c>
      <c r="K9" s="119">
        <f>SUM(K10:K23)</f>
        <v>458</v>
      </c>
      <c r="L9" s="119">
        <f>SUM(L10:L23)</f>
        <v>681</v>
      </c>
      <c r="M9" s="120">
        <f>SUM(M10:M23)</f>
        <v>788</v>
      </c>
      <c r="N9" s="141">
        <f>SUM(N10:N23)</f>
        <v>875</v>
      </c>
      <c r="O9" s="114"/>
      <c r="P9" s="121">
        <f>J9*100/D9</f>
        <v>63.274853801169591</v>
      </c>
      <c r="Q9" s="122">
        <f>K9*100/E9</f>
        <v>54.201183431952664</v>
      </c>
      <c r="R9" s="122">
        <f>L9*100/F9</f>
        <v>82.545454545454547</v>
      </c>
      <c r="S9" s="123">
        <f>M9*100/G9</f>
        <v>90.057142857142864</v>
      </c>
      <c r="T9" s="144">
        <f>N9*100/H9</f>
        <v>100</v>
      </c>
      <c r="U9" s="115"/>
      <c r="V9" s="115"/>
    </row>
    <row r="10" spans="1:32" ht="14" x14ac:dyDescent="0.2">
      <c r="A10" s="104"/>
      <c r="B10" s="110" t="s">
        <v>192</v>
      </c>
      <c r="C10" s="99"/>
      <c r="D10" s="124" t="s">
        <v>41</v>
      </c>
      <c r="E10" s="116" t="s">
        <v>41</v>
      </c>
      <c r="F10" s="116">
        <v>25</v>
      </c>
      <c r="G10" s="125">
        <v>30</v>
      </c>
      <c r="H10" s="142">
        <v>30</v>
      </c>
      <c r="I10" s="116"/>
      <c r="J10" s="124" t="s">
        <v>41</v>
      </c>
      <c r="K10" s="116" t="s">
        <v>41</v>
      </c>
      <c r="L10" s="116">
        <v>25</v>
      </c>
      <c r="M10" s="125">
        <v>30</v>
      </c>
      <c r="N10" s="142">
        <v>30</v>
      </c>
      <c r="O10" s="116"/>
      <c r="P10" s="126" t="s">
        <v>41</v>
      </c>
      <c r="Q10" s="117" t="s">
        <v>41</v>
      </c>
      <c r="R10" s="117" t="s">
        <v>41</v>
      </c>
      <c r="S10" s="127">
        <f>M10*100/G10</f>
        <v>100</v>
      </c>
      <c r="T10" s="145">
        <f>N10*100/H10</f>
        <v>100</v>
      </c>
      <c r="U10" s="115"/>
    </row>
    <row r="11" spans="1:32" ht="14" x14ac:dyDescent="0.2">
      <c r="A11" s="104"/>
      <c r="B11" s="110" t="s">
        <v>49</v>
      </c>
      <c r="C11" s="99"/>
      <c r="D11" s="124" t="s">
        <v>80</v>
      </c>
      <c r="E11" s="116" t="s">
        <v>80</v>
      </c>
      <c r="F11" s="116" t="s">
        <v>80</v>
      </c>
      <c r="G11" s="125">
        <v>40</v>
      </c>
      <c r="H11" s="142">
        <v>50</v>
      </c>
      <c r="I11" s="116"/>
      <c r="J11" s="124" t="s">
        <v>80</v>
      </c>
      <c r="K11" s="116" t="s">
        <v>80</v>
      </c>
      <c r="L11" s="116" t="s">
        <v>80</v>
      </c>
      <c r="M11" s="125">
        <v>40</v>
      </c>
      <c r="N11" s="142">
        <v>50</v>
      </c>
      <c r="O11" s="116"/>
      <c r="P11" s="124" t="s">
        <v>80</v>
      </c>
      <c r="Q11" s="116" t="s">
        <v>80</v>
      </c>
      <c r="R11" s="116" t="s">
        <v>80</v>
      </c>
      <c r="S11" s="125" t="s">
        <v>80</v>
      </c>
      <c r="T11" s="145">
        <f>N11*100/H11</f>
        <v>100</v>
      </c>
      <c r="U11" s="115"/>
    </row>
    <row r="12" spans="1:32" ht="14" x14ac:dyDescent="0.2">
      <c r="A12" s="95"/>
      <c r="B12" s="110" t="s">
        <v>69</v>
      </c>
      <c r="C12" s="102"/>
      <c r="D12" s="124">
        <v>100</v>
      </c>
      <c r="E12" s="116">
        <v>80</v>
      </c>
      <c r="F12" s="116">
        <v>75</v>
      </c>
      <c r="G12" s="125">
        <v>75</v>
      </c>
      <c r="H12" s="142">
        <v>75</v>
      </c>
      <c r="I12" s="116"/>
      <c r="J12" s="124">
        <v>5</v>
      </c>
      <c r="K12" s="116">
        <v>0</v>
      </c>
      <c r="L12" s="116">
        <v>9</v>
      </c>
      <c r="M12" s="125">
        <v>20</v>
      </c>
      <c r="N12" s="142">
        <v>75</v>
      </c>
      <c r="O12" s="116"/>
      <c r="P12" s="126">
        <f>J12*100/D12</f>
        <v>5</v>
      </c>
      <c r="Q12" s="117">
        <f>K12*100/E12</f>
        <v>0</v>
      </c>
      <c r="R12" s="117">
        <f>L12*100/F12</f>
        <v>12</v>
      </c>
      <c r="S12" s="127">
        <f>M12*100/G12</f>
        <v>26.666666666666668</v>
      </c>
      <c r="T12" s="145">
        <f>N12*100/H12</f>
        <v>100</v>
      </c>
      <c r="U12" s="115"/>
    </row>
    <row r="13" spans="1:32" ht="14" x14ac:dyDescent="0.2">
      <c r="A13" s="95"/>
      <c r="B13" s="110" t="s">
        <v>190</v>
      </c>
      <c r="C13" s="102"/>
      <c r="D13" s="124">
        <v>27</v>
      </c>
      <c r="E13" s="116">
        <v>26</v>
      </c>
      <c r="F13" s="116">
        <v>25</v>
      </c>
      <c r="G13" s="125" t="s">
        <v>41</v>
      </c>
      <c r="H13" s="142" t="s">
        <v>41</v>
      </c>
      <c r="I13" s="116"/>
      <c r="J13" s="124">
        <v>10</v>
      </c>
      <c r="K13" s="116">
        <v>1</v>
      </c>
      <c r="L13" s="116">
        <v>11</v>
      </c>
      <c r="M13" s="125" t="s">
        <v>41</v>
      </c>
      <c r="N13" s="142" t="s">
        <v>41</v>
      </c>
      <c r="O13" s="116"/>
      <c r="P13" s="126">
        <f t="shared" ref="P13:T23" si="0">J13*100/D13</f>
        <v>37.037037037037038</v>
      </c>
      <c r="Q13" s="117">
        <f t="shared" si="0"/>
        <v>3.8461538461538463</v>
      </c>
      <c r="R13" s="117">
        <f t="shared" si="0"/>
        <v>44</v>
      </c>
      <c r="S13" s="127" t="s">
        <v>41</v>
      </c>
      <c r="T13" s="145" t="s">
        <v>41</v>
      </c>
      <c r="U13" s="115"/>
    </row>
    <row r="14" spans="1:32" ht="14" x14ac:dyDescent="0.2">
      <c r="A14" s="95"/>
      <c r="B14" s="110" t="s">
        <v>68</v>
      </c>
      <c r="C14" s="102"/>
      <c r="D14" s="124">
        <v>20</v>
      </c>
      <c r="E14" s="116">
        <v>20</v>
      </c>
      <c r="F14" s="116" t="s">
        <v>41</v>
      </c>
      <c r="G14" s="125" t="s">
        <v>41</v>
      </c>
      <c r="H14" s="142" t="s">
        <v>41</v>
      </c>
      <c r="I14" s="116"/>
      <c r="J14" s="124">
        <v>7</v>
      </c>
      <c r="K14" s="116">
        <v>3</v>
      </c>
      <c r="L14" s="116" t="s">
        <v>41</v>
      </c>
      <c r="M14" s="125" t="s">
        <v>41</v>
      </c>
      <c r="N14" s="142" t="s">
        <v>41</v>
      </c>
      <c r="O14" s="116"/>
      <c r="P14" s="126">
        <f t="shared" si="0"/>
        <v>35</v>
      </c>
      <c r="Q14" s="117">
        <f t="shared" si="0"/>
        <v>15</v>
      </c>
      <c r="R14" s="117" t="s">
        <v>41</v>
      </c>
      <c r="S14" s="127" t="s">
        <v>41</v>
      </c>
      <c r="T14" s="145" t="s">
        <v>41</v>
      </c>
      <c r="U14" s="115"/>
    </row>
    <row r="15" spans="1:32" ht="14" x14ac:dyDescent="0.2">
      <c r="A15" s="95"/>
      <c r="B15" s="110" t="s">
        <v>89</v>
      </c>
      <c r="C15" s="102"/>
      <c r="D15" s="124">
        <v>35</v>
      </c>
      <c r="E15" s="116">
        <v>40</v>
      </c>
      <c r="F15" s="116">
        <v>40</v>
      </c>
      <c r="G15" s="125">
        <v>40</v>
      </c>
      <c r="H15" s="142">
        <v>40</v>
      </c>
      <c r="I15" s="116"/>
      <c r="J15" s="124">
        <v>35</v>
      </c>
      <c r="K15" s="116">
        <v>40</v>
      </c>
      <c r="L15" s="116">
        <v>40</v>
      </c>
      <c r="M15" s="125">
        <v>40</v>
      </c>
      <c r="N15" s="142">
        <v>40</v>
      </c>
      <c r="O15" s="116"/>
      <c r="P15" s="126">
        <f t="shared" si="0"/>
        <v>100</v>
      </c>
      <c r="Q15" s="117">
        <f t="shared" si="0"/>
        <v>100</v>
      </c>
      <c r="R15" s="117">
        <f t="shared" si="0"/>
        <v>100</v>
      </c>
      <c r="S15" s="127">
        <f>M15*100/G15</f>
        <v>100</v>
      </c>
      <c r="T15" s="145">
        <f>N15*100/H15</f>
        <v>100</v>
      </c>
      <c r="U15" s="115"/>
    </row>
    <row r="16" spans="1:32" ht="14" x14ac:dyDescent="0.2">
      <c r="A16" s="95"/>
      <c r="B16" s="110" t="s">
        <v>48</v>
      </c>
      <c r="C16" s="102"/>
      <c r="D16" s="124" t="s">
        <v>80</v>
      </c>
      <c r="E16" s="116" t="s">
        <v>80</v>
      </c>
      <c r="F16" s="116" t="s">
        <v>80</v>
      </c>
      <c r="G16" s="125">
        <v>25</v>
      </c>
      <c r="H16" s="142">
        <v>25</v>
      </c>
      <c r="I16" s="116"/>
      <c r="J16" s="124" t="s">
        <v>80</v>
      </c>
      <c r="K16" s="116" t="s">
        <v>80</v>
      </c>
      <c r="L16" s="116" t="s">
        <v>80</v>
      </c>
      <c r="M16" s="125">
        <v>25</v>
      </c>
      <c r="N16" s="142">
        <v>25</v>
      </c>
      <c r="O16" s="116"/>
      <c r="P16" s="124" t="s">
        <v>80</v>
      </c>
      <c r="Q16" s="116" t="s">
        <v>80</v>
      </c>
      <c r="R16" s="116" t="s">
        <v>80</v>
      </c>
      <c r="S16" s="125" t="s">
        <v>80</v>
      </c>
      <c r="T16" s="145">
        <f>N16*100/H16</f>
        <v>100</v>
      </c>
      <c r="U16" s="115"/>
    </row>
    <row r="17" spans="1:22" ht="14" x14ac:dyDescent="0.2">
      <c r="A17" s="95"/>
      <c r="B17" s="110" t="s">
        <v>189</v>
      </c>
      <c r="C17" s="102"/>
      <c r="D17" s="124">
        <v>55</v>
      </c>
      <c r="E17" s="116">
        <v>55</v>
      </c>
      <c r="F17" s="116">
        <v>45</v>
      </c>
      <c r="G17" s="125">
        <v>45</v>
      </c>
      <c r="H17" s="142">
        <v>45</v>
      </c>
      <c r="I17" s="116"/>
      <c r="J17" s="124">
        <v>11</v>
      </c>
      <c r="K17" s="116">
        <v>6</v>
      </c>
      <c r="L17" s="116">
        <v>10</v>
      </c>
      <c r="M17" s="125">
        <v>21</v>
      </c>
      <c r="N17" s="142">
        <v>45</v>
      </c>
      <c r="O17" s="116"/>
      <c r="P17" s="126">
        <f t="shared" si="0"/>
        <v>20</v>
      </c>
      <c r="Q17" s="117">
        <f t="shared" si="0"/>
        <v>10.909090909090908</v>
      </c>
      <c r="R17" s="117">
        <f t="shared" si="0"/>
        <v>22.222222222222221</v>
      </c>
      <c r="S17" s="127">
        <f>M17*100/G17</f>
        <v>46.666666666666664</v>
      </c>
      <c r="T17" s="145">
        <f>N17*100/H17</f>
        <v>100</v>
      </c>
      <c r="U17" s="115"/>
    </row>
    <row r="18" spans="1:22" ht="14" x14ac:dyDescent="0.2">
      <c r="A18" s="104"/>
      <c r="B18" s="110" t="s">
        <v>67</v>
      </c>
      <c r="C18" s="102"/>
      <c r="D18" s="124">
        <v>150</v>
      </c>
      <c r="E18" s="116">
        <v>150</v>
      </c>
      <c r="F18" s="116">
        <v>155</v>
      </c>
      <c r="G18" s="125">
        <v>155</v>
      </c>
      <c r="H18" s="142">
        <v>155</v>
      </c>
      <c r="I18" s="116"/>
      <c r="J18" s="124">
        <v>60</v>
      </c>
      <c r="K18" s="116">
        <v>53</v>
      </c>
      <c r="L18" s="116">
        <v>133</v>
      </c>
      <c r="M18" s="125">
        <v>155</v>
      </c>
      <c r="N18" s="142">
        <v>155</v>
      </c>
      <c r="O18" s="116"/>
      <c r="P18" s="126">
        <f t="shared" si="0"/>
        <v>40</v>
      </c>
      <c r="Q18" s="117">
        <f t="shared" si="0"/>
        <v>35.333333333333336</v>
      </c>
      <c r="R18" s="117">
        <f t="shared" si="0"/>
        <v>85.806451612903231</v>
      </c>
      <c r="S18" s="127">
        <f>M18*100/G18</f>
        <v>100</v>
      </c>
      <c r="T18" s="145">
        <f>N18*100/H18</f>
        <v>100</v>
      </c>
      <c r="U18" s="115"/>
    </row>
    <row r="19" spans="1:22" ht="14" x14ac:dyDescent="0.2">
      <c r="B19" s="110" t="s">
        <v>66</v>
      </c>
      <c r="C19" s="102"/>
      <c r="D19" s="124">
        <v>28</v>
      </c>
      <c r="E19" s="116">
        <v>25</v>
      </c>
      <c r="F19" s="116">
        <v>20</v>
      </c>
      <c r="G19" s="125">
        <v>20</v>
      </c>
      <c r="H19" s="142">
        <v>20</v>
      </c>
      <c r="I19" s="116"/>
      <c r="J19" s="124">
        <v>8</v>
      </c>
      <c r="K19" s="116">
        <v>4</v>
      </c>
      <c r="L19" s="116">
        <v>12</v>
      </c>
      <c r="M19" s="125">
        <v>12</v>
      </c>
      <c r="N19" s="142">
        <v>19</v>
      </c>
      <c r="O19" s="116"/>
      <c r="P19" s="126">
        <f t="shared" si="0"/>
        <v>28.571428571428573</v>
      </c>
      <c r="Q19" s="117">
        <f t="shared" si="0"/>
        <v>16</v>
      </c>
      <c r="R19" s="117">
        <f t="shared" si="0"/>
        <v>60</v>
      </c>
      <c r="S19" s="127">
        <f t="shared" si="0"/>
        <v>60</v>
      </c>
      <c r="T19" s="145">
        <f t="shared" si="0"/>
        <v>95</v>
      </c>
      <c r="U19" s="115"/>
    </row>
    <row r="20" spans="1:22" ht="14" x14ac:dyDescent="0.2">
      <c r="B20" s="110" t="s">
        <v>43</v>
      </c>
      <c r="C20" s="102"/>
      <c r="D20" s="124">
        <v>201</v>
      </c>
      <c r="E20" s="116">
        <v>210</v>
      </c>
      <c r="F20" s="116">
        <v>210</v>
      </c>
      <c r="G20" s="125">
        <v>210</v>
      </c>
      <c r="H20" s="142">
        <v>200</v>
      </c>
      <c r="I20" s="116"/>
      <c r="J20" s="124">
        <v>201</v>
      </c>
      <c r="K20" s="116">
        <v>210</v>
      </c>
      <c r="L20" s="116">
        <v>211</v>
      </c>
      <c r="M20" s="125">
        <v>210</v>
      </c>
      <c r="N20" s="142">
        <v>201</v>
      </c>
      <c r="O20" s="116"/>
      <c r="P20" s="126">
        <f t="shared" si="0"/>
        <v>100</v>
      </c>
      <c r="Q20" s="117">
        <f t="shared" si="0"/>
        <v>100</v>
      </c>
      <c r="R20" s="117">
        <f t="shared" si="0"/>
        <v>100.47619047619048</v>
      </c>
      <c r="S20" s="127">
        <f t="shared" si="0"/>
        <v>100</v>
      </c>
      <c r="T20" s="145">
        <f t="shared" si="0"/>
        <v>100.5</v>
      </c>
      <c r="U20" s="115"/>
    </row>
    <row r="21" spans="1:22" ht="14" x14ac:dyDescent="0.2">
      <c r="B21" s="110" t="s">
        <v>47</v>
      </c>
      <c r="C21" s="102"/>
      <c r="D21" s="124">
        <v>150</v>
      </c>
      <c r="E21" s="116">
        <v>150</v>
      </c>
      <c r="F21" s="116">
        <v>140</v>
      </c>
      <c r="G21" s="125">
        <v>140</v>
      </c>
      <c r="H21" s="142">
        <v>140</v>
      </c>
      <c r="I21" s="116"/>
      <c r="J21" s="124">
        <v>132</v>
      </c>
      <c r="K21" s="116">
        <v>102</v>
      </c>
      <c r="L21" s="116">
        <v>140</v>
      </c>
      <c r="M21" s="125">
        <v>140</v>
      </c>
      <c r="N21" s="142">
        <v>140</v>
      </c>
      <c r="O21" s="116"/>
      <c r="P21" s="126">
        <f t="shared" si="0"/>
        <v>88</v>
      </c>
      <c r="Q21" s="117">
        <f t="shared" si="0"/>
        <v>68</v>
      </c>
      <c r="R21" s="117">
        <f>L21*100/F21</f>
        <v>100</v>
      </c>
      <c r="S21" s="127">
        <f>M21*100/G21</f>
        <v>100</v>
      </c>
      <c r="T21" s="145">
        <f>N21*100/H21</f>
        <v>100</v>
      </c>
      <c r="U21" s="115"/>
    </row>
    <row r="22" spans="1:22" ht="14" x14ac:dyDescent="0.2">
      <c r="B22" s="110" t="s">
        <v>76</v>
      </c>
      <c r="C22" s="102"/>
      <c r="D22" s="124">
        <v>35</v>
      </c>
      <c r="E22" s="116">
        <v>35</v>
      </c>
      <c r="F22" s="116">
        <v>35</v>
      </c>
      <c r="G22" s="125">
        <v>40</v>
      </c>
      <c r="H22" s="142">
        <v>40</v>
      </c>
      <c r="I22" s="116"/>
      <c r="J22" s="124">
        <v>23</v>
      </c>
      <c r="K22" s="116">
        <v>12</v>
      </c>
      <c r="L22" s="116">
        <v>35</v>
      </c>
      <c r="M22" s="125">
        <v>40</v>
      </c>
      <c r="N22" s="142">
        <v>40</v>
      </c>
      <c r="O22" s="116"/>
      <c r="P22" s="126">
        <f t="shared" si="0"/>
        <v>65.714285714285708</v>
      </c>
      <c r="Q22" s="117">
        <f t="shared" si="0"/>
        <v>34.285714285714285</v>
      </c>
      <c r="R22" s="117">
        <f t="shared" si="0"/>
        <v>100</v>
      </c>
      <c r="S22" s="127">
        <f t="shared" si="0"/>
        <v>100</v>
      </c>
      <c r="T22" s="145">
        <f t="shared" si="0"/>
        <v>100</v>
      </c>
      <c r="U22" s="115"/>
      <c r="V22" s="115"/>
    </row>
    <row r="23" spans="1:22" ht="14" x14ac:dyDescent="0.2">
      <c r="B23" s="111" t="s">
        <v>65</v>
      </c>
      <c r="C23" s="102"/>
      <c r="D23" s="128">
        <v>54</v>
      </c>
      <c r="E23" s="129">
        <v>54</v>
      </c>
      <c r="F23" s="129">
        <v>55</v>
      </c>
      <c r="G23" s="130">
        <v>55</v>
      </c>
      <c r="H23" s="143">
        <v>55</v>
      </c>
      <c r="I23" s="116"/>
      <c r="J23" s="128">
        <v>49</v>
      </c>
      <c r="K23" s="129">
        <v>27</v>
      </c>
      <c r="L23" s="129">
        <v>55</v>
      </c>
      <c r="M23" s="130">
        <v>55</v>
      </c>
      <c r="N23" s="143">
        <v>55</v>
      </c>
      <c r="O23" s="116"/>
      <c r="P23" s="131">
        <f t="shared" si="0"/>
        <v>90.740740740740748</v>
      </c>
      <c r="Q23" s="132">
        <f t="shared" si="0"/>
        <v>50</v>
      </c>
      <c r="R23" s="132">
        <f t="shared" si="0"/>
        <v>100</v>
      </c>
      <c r="S23" s="133">
        <f t="shared" si="0"/>
        <v>100</v>
      </c>
      <c r="T23" s="146">
        <f t="shared" si="0"/>
        <v>100</v>
      </c>
      <c r="U23" s="115"/>
      <c r="V23" s="115"/>
    </row>
    <row r="24" spans="1:22" ht="14" x14ac:dyDescent="0.2">
      <c r="B24" s="112"/>
      <c r="C24" s="102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7"/>
      <c r="Q24" s="117"/>
      <c r="R24" s="116"/>
      <c r="S24" s="116"/>
      <c r="T24" s="116"/>
      <c r="U24" s="115"/>
    </row>
    <row r="25" spans="1:22" ht="14" x14ac:dyDescent="0.2">
      <c r="B25" s="109" t="s">
        <v>263</v>
      </c>
      <c r="C25" s="99"/>
      <c r="D25" s="118">
        <f>SUM(D26:D39)</f>
        <v>742</v>
      </c>
      <c r="E25" s="119">
        <f>SUM(E26:E39)</f>
        <v>712</v>
      </c>
      <c r="F25" s="119">
        <f>SUM(F26:F39)</f>
        <v>742</v>
      </c>
      <c r="G25" s="120">
        <f>SUM(G26:G40)</f>
        <v>740</v>
      </c>
      <c r="H25" s="141">
        <f>SUM(H26:H40)</f>
        <v>740</v>
      </c>
      <c r="I25" s="114"/>
      <c r="J25" s="118">
        <f>SUM(J26:J39)</f>
        <v>725</v>
      </c>
      <c r="K25" s="119">
        <f>SUM(K26:K39)</f>
        <v>715</v>
      </c>
      <c r="L25" s="119">
        <f>SUM(L26:L39)</f>
        <v>746</v>
      </c>
      <c r="M25" s="120">
        <f>SUM(M26:M40)</f>
        <v>745</v>
      </c>
      <c r="N25" s="141">
        <f>SUM(N26:N40)</f>
        <v>741</v>
      </c>
      <c r="O25" s="114"/>
      <c r="P25" s="121">
        <f t="shared" ref="P25:T38" si="1">J25*100/D25</f>
        <v>97.708894878706204</v>
      </c>
      <c r="Q25" s="122">
        <f t="shared" si="1"/>
        <v>100.42134831460675</v>
      </c>
      <c r="R25" s="122">
        <f t="shared" si="1"/>
        <v>100.53908355795149</v>
      </c>
      <c r="S25" s="123">
        <f t="shared" si="1"/>
        <v>100.67567567567568</v>
      </c>
      <c r="T25" s="144">
        <f t="shared" si="1"/>
        <v>100.13513513513513</v>
      </c>
      <c r="U25" s="115"/>
    </row>
    <row r="26" spans="1:22" ht="14" x14ac:dyDescent="0.2">
      <c r="B26" s="110" t="s">
        <v>64</v>
      </c>
      <c r="C26" s="102"/>
      <c r="D26" s="124">
        <v>41</v>
      </c>
      <c r="E26" s="116">
        <v>50</v>
      </c>
      <c r="F26" s="116">
        <v>50</v>
      </c>
      <c r="G26" s="125">
        <v>50</v>
      </c>
      <c r="H26" s="142">
        <v>50</v>
      </c>
      <c r="I26" s="116"/>
      <c r="J26" s="124">
        <v>41</v>
      </c>
      <c r="K26" s="116">
        <v>51</v>
      </c>
      <c r="L26" s="116">
        <v>50</v>
      </c>
      <c r="M26" s="125">
        <v>50</v>
      </c>
      <c r="N26" s="142">
        <v>50</v>
      </c>
      <c r="O26" s="116"/>
      <c r="P26" s="126">
        <f t="shared" si="1"/>
        <v>100</v>
      </c>
      <c r="Q26" s="117">
        <f t="shared" si="1"/>
        <v>102</v>
      </c>
      <c r="R26" s="117">
        <f t="shared" si="1"/>
        <v>100</v>
      </c>
      <c r="S26" s="127">
        <f t="shared" si="1"/>
        <v>100</v>
      </c>
      <c r="T26" s="145">
        <f t="shared" si="1"/>
        <v>100</v>
      </c>
      <c r="U26" s="115"/>
    </row>
    <row r="27" spans="1:22" ht="14" x14ac:dyDescent="0.2">
      <c r="B27" s="110" t="s">
        <v>124</v>
      </c>
      <c r="C27" s="102"/>
      <c r="D27" s="124">
        <v>30</v>
      </c>
      <c r="E27" s="116">
        <v>30</v>
      </c>
      <c r="F27" s="116">
        <v>30</v>
      </c>
      <c r="G27" s="125">
        <v>30</v>
      </c>
      <c r="H27" s="142">
        <v>30</v>
      </c>
      <c r="I27" s="116"/>
      <c r="J27" s="124">
        <v>30</v>
      </c>
      <c r="K27" s="116">
        <v>32</v>
      </c>
      <c r="L27" s="116">
        <v>30</v>
      </c>
      <c r="M27" s="125">
        <v>32</v>
      </c>
      <c r="N27" s="142">
        <v>30</v>
      </c>
      <c r="O27" s="116"/>
      <c r="P27" s="126">
        <f t="shared" si="1"/>
        <v>100</v>
      </c>
      <c r="Q27" s="117">
        <f t="shared" si="1"/>
        <v>106.66666666666667</v>
      </c>
      <c r="R27" s="117">
        <f t="shared" si="1"/>
        <v>100</v>
      </c>
      <c r="S27" s="127">
        <f t="shared" si="1"/>
        <v>106.66666666666667</v>
      </c>
      <c r="T27" s="145">
        <f t="shared" si="1"/>
        <v>100</v>
      </c>
      <c r="U27" s="115"/>
    </row>
    <row r="28" spans="1:22" ht="14" x14ac:dyDescent="0.2">
      <c r="B28" s="110" t="s">
        <v>206</v>
      </c>
      <c r="C28" s="102"/>
      <c r="D28" s="124" t="s">
        <v>80</v>
      </c>
      <c r="E28" s="116" t="s">
        <v>80</v>
      </c>
      <c r="F28" s="116" t="s">
        <v>80</v>
      </c>
      <c r="G28" s="125">
        <v>27</v>
      </c>
      <c r="H28" s="142">
        <v>27</v>
      </c>
      <c r="I28" s="116"/>
      <c r="J28" s="124" t="s">
        <v>80</v>
      </c>
      <c r="K28" s="116" t="s">
        <v>80</v>
      </c>
      <c r="L28" s="116" t="s">
        <v>80</v>
      </c>
      <c r="M28" s="125">
        <v>27</v>
      </c>
      <c r="N28" s="142">
        <v>27</v>
      </c>
      <c r="O28" s="116"/>
      <c r="P28" s="124" t="s">
        <v>80</v>
      </c>
      <c r="Q28" s="116" t="s">
        <v>80</v>
      </c>
      <c r="R28" s="116" t="s">
        <v>80</v>
      </c>
      <c r="S28" s="127">
        <f t="shared" si="1"/>
        <v>100</v>
      </c>
      <c r="T28" s="145">
        <f t="shared" si="1"/>
        <v>100</v>
      </c>
      <c r="U28" s="115"/>
    </row>
    <row r="29" spans="1:22" ht="14" x14ac:dyDescent="0.2">
      <c r="B29" s="110" t="s">
        <v>63</v>
      </c>
      <c r="C29" s="102"/>
      <c r="D29" s="124">
        <v>35</v>
      </c>
      <c r="E29" s="116">
        <v>35</v>
      </c>
      <c r="F29" s="116">
        <v>35</v>
      </c>
      <c r="G29" s="125">
        <v>35</v>
      </c>
      <c r="H29" s="142">
        <v>35</v>
      </c>
      <c r="I29" s="116"/>
      <c r="J29" s="124">
        <v>35</v>
      </c>
      <c r="K29" s="116">
        <v>35</v>
      </c>
      <c r="L29" s="116">
        <v>36</v>
      </c>
      <c r="M29" s="125">
        <v>35</v>
      </c>
      <c r="N29" s="142">
        <v>35</v>
      </c>
      <c r="O29" s="116"/>
      <c r="P29" s="126">
        <f t="shared" si="1"/>
        <v>100</v>
      </c>
      <c r="Q29" s="117">
        <f t="shared" si="1"/>
        <v>100</v>
      </c>
      <c r="R29" s="117">
        <f t="shared" si="1"/>
        <v>102.85714285714286</v>
      </c>
      <c r="S29" s="127">
        <f t="shared" si="1"/>
        <v>100</v>
      </c>
      <c r="T29" s="145">
        <f t="shared" si="1"/>
        <v>100</v>
      </c>
      <c r="U29" s="115"/>
    </row>
    <row r="30" spans="1:22" ht="14" x14ac:dyDescent="0.2">
      <c r="B30" s="110" t="s">
        <v>123</v>
      </c>
      <c r="C30" s="102"/>
      <c r="D30" s="124">
        <v>25</v>
      </c>
      <c r="E30" s="116">
        <v>25</v>
      </c>
      <c r="F30" s="116">
        <v>25</v>
      </c>
      <c r="G30" s="125">
        <v>25</v>
      </c>
      <c r="H30" s="142">
        <v>25</v>
      </c>
      <c r="I30" s="116"/>
      <c r="J30" s="124">
        <v>26</v>
      </c>
      <c r="K30" s="116">
        <v>25</v>
      </c>
      <c r="L30" s="116">
        <v>25</v>
      </c>
      <c r="M30" s="125">
        <v>25</v>
      </c>
      <c r="N30" s="142">
        <v>25</v>
      </c>
      <c r="O30" s="116"/>
      <c r="P30" s="126">
        <f t="shared" si="1"/>
        <v>104</v>
      </c>
      <c r="Q30" s="117">
        <f t="shared" si="1"/>
        <v>100</v>
      </c>
      <c r="R30" s="117">
        <f t="shared" si="1"/>
        <v>100</v>
      </c>
      <c r="S30" s="127">
        <f t="shared" si="1"/>
        <v>100</v>
      </c>
      <c r="T30" s="145">
        <f t="shared" si="1"/>
        <v>100</v>
      </c>
      <c r="U30" s="115"/>
    </row>
    <row r="31" spans="1:22" ht="14" x14ac:dyDescent="0.2">
      <c r="B31" s="110" t="s">
        <v>62</v>
      </c>
      <c r="C31" s="102"/>
      <c r="D31" s="124">
        <v>45</v>
      </c>
      <c r="E31" s="116">
        <v>45</v>
      </c>
      <c r="F31" s="116">
        <v>45</v>
      </c>
      <c r="G31" s="125">
        <v>45</v>
      </c>
      <c r="H31" s="142">
        <v>45</v>
      </c>
      <c r="I31" s="116"/>
      <c r="J31" s="124">
        <v>45</v>
      </c>
      <c r="K31" s="116">
        <v>45</v>
      </c>
      <c r="L31" s="116">
        <v>45</v>
      </c>
      <c r="M31" s="125">
        <v>45</v>
      </c>
      <c r="N31" s="142">
        <v>45</v>
      </c>
      <c r="O31" s="116"/>
      <c r="P31" s="126">
        <f t="shared" si="1"/>
        <v>100</v>
      </c>
      <c r="Q31" s="117">
        <f t="shared" si="1"/>
        <v>100</v>
      </c>
      <c r="R31" s="117">
        <f t="shared" si="1"/>
        <v>100</v>
      </c>
      <c r="S31" s="127">
        <f t="shared" si="1"/>
        <v>100</v>
      </c>
      <c r="T31" s="145">
        <f t="shared" si="1"/>
        <v>100</v>
      </c>
      <c r="U31" s="115"/>
    </row>
    <row r="32" spans="1:22" ht="14" x14ac:dyDescent="0.2">
      <c r="B32" s="110" t="s">
        <v>122</v>
      </c>
      <c r="C32" s="102"/>
      <c r="D32" s="124">
        <v>27</v>
      </c>
      <c r="E32" s="116">
        <v>27</v>
      </c>
      <c r="F32" s="116">
        <v>27</v>
      </c>
      <c r="G32" s="125">
        <v>27</v>
      </c>
      <c r="H32" s="142">
        <v>27</v>
      </c>
      <c r="I32" s="116"/>
      <c r="J32" s="124">
        <v>27</v>
      </c>
      <c r="K32" s="116">
        <v>27</v>
      </c>
      <c r="L32" s="116">
        <v>29</v>
      </c>
      <c r="M32" s="125">
        <v>27</v>
      </c>
      <c r="N32" s="142">
        <v>27</v>
      </c>
      <c r="O32" s="116"/>
      <c r="P32" s="126">
        <f t="shared" si="1"/>
        <v>100</v>
      </c>
      <c r="Q32" s="117">
        <f t="shared" si="1"/>
        <v>100</v>
      </c>
      <c r="R32" s="117">
        <f t="shared" si="1"/>
        <v>107.4074074074074</v>
      </c>
      <c r="S32" s="127">
        <f t="shared" si="1"/>
        <v>100</v>
      </c>
      <c r="T32" s="145">
        <f t="shared" si="1"/>
        <v>100</v>
      </c>
      <c r="U32" s="115"/>
    </row>
    <row r="33" spans="1:22" ht="14" x14ac:dyDescent="0.2">
      <c r="B33" s="110" t="s">
        <v>51</v>
      </c>
      <c r="C33" s="102"/>
      <c r="D33" s="124">
        <v>235</v>
      </c>
      <c r="E33" s="116">
        <v>235</v>
      </c>
      <c r="F33" s="116">
        <v>235</v>
      </c>
      <c r="G33" s="125">
        <v>235</v>
      </c>
      <c r="H33" s="142">
        <v>235</v>
      </c>
      <c r="I33" s="116"/>
      <c r="J33" s="124">
        <v>235</v>
      </c>
      <c r="K33" s="116">
        <v>235</v>
      </c>
      <c r="L33" s="116">
        <v>235</v>
      </c>
      <c r="M33" s="125">
        <v>235</v>
      </c>
      <c r="N33" s="142">
        <v>235</v>
      </c>
      <c r="O33" s="116"/>
      <c r="P33" s="126">
        <f t="shared" si="1"/>
        <v>100</v>
      </c>
      <c r="Q33" s="117">
        <f t="shared" si="1"/>
        <v>100</v>
      </c>
      <c r="R33" s="117">
        <f t="shared" si="1"/>
        <v>100</v>
      </c>
      <c r="S33" s="127">
        <f t="shared" si="1"/>
        <v>100</v>
      </c>
      <c r="T33" s="145">
        <f t="shared" si="1"/>
        <v>100</v>
      </c>
      <c r="U33" s="115"/>
    </row>
    <row r="34" spans="1:22" ht="14" x14ac:dyDescent="0.2">
      <c r="B34" s="110" t="s">
        <v>117</v>
      </c>
      <c r="C34" s="102"/>
      <c r="D34" s="124">
        <v>72</v>
      </c>
      <c r="E34" s="116">
        <v>72</v>
      </c>
      <c r="F34" s="116">
        <v>72</v>
      </c>
      <c r="G34" s="125">
        <v>72</v>
      </c>
      <c r="H34" s="142">
        <v>72</v>
      </c>
      <c r="I34" s="116"/>
      <c r="J34" s="124">
        <v>54</v>
      </c>
      <c r="K34" s="116">
        <v>72</v>
      </c>
      <c r="L34" s="116">
        <v>72</v>
      </c>
      <c r="M34" s="125">
        <v>72</v>
      </c>
      <c r="N34" s="142">
        <v>72</v>
      </c>
      <c r="O34" s="116"/>
      <c r="P34" s="126">
        <f t="shared" si="1"/>
        <v>75</v>
      </c>
      <c r="Q34" s="117">
        <f t="shared" si="1"/>
        <v>100</v>
      </c>
      <c r="R34" s="117">
        <f t="shared" si="1"/>
        <v>100</v>
      </c>
      <c r="S34" s="127">
        <f t="shared" si="1"/>
        <v>100</v>
      </c>
      <c r="T34" s="145">
        <f t="shared" si="1"/>
        <v>100</v>
      </c>
      <c r="U34" s="115"/>
    </row>
    <row r="35" spans="1:22" ht="14" x14ac:dyDescent="0.2">
      <c r="B35" s="110" t="s">
        <v>193</v>
      </c>
      <c r="C35" s="102"/>
      <c r="D35" s="124" t="s">
        <v>41</v>
      </c>
      <c r="E35" s="116" t="s">
        <v>41</v>
      </c>
      <c r="F35" s="116">
        <v>30</v>
      </c>
      <c r="G35" s="125">
        <v>30</v>
      </c>
      <c r="H35" s="142">
        <v>30</v>
      </c>
      <c r="I35" s="116"/>
      <c r="J35" s="124" t="s">
        <v>41</v>
      </c>
      <c r="K35" s="116" t="s">
        <v>41</v>
      </c>
      <c r="L35" s="116">
        <v>31</v>
      </c>
      <c r="M35" s="125">
        <v>30</v>
      </c>
      <c r="N35" s="142">
        <v>31</v>
      </c>
      <c r="O35" s="116"/>
      <c r="P35" s="126" t="s">
        <v>41</v>
      </c>
      <c r="Q35" s="117" t="s">
        <v>41</v>
      </c>
      <c r="R35" s="117">
        <f t="shared" si="1"/>
        <v>103.33333333333333</v>
      </c>
      <c r="S35" s="127">
        <f t="shared" si="1"/>
        <v>100</v>
      </c>
      <c r="T35" s="145">
        <f t="shared" si="1"/>
        <v>103.33333333333333</v>
      </c>
      <c r="U35" s="115"/>
    </row>
    <row r="36" spans="1:22" ht="14" x14ac:dyDescent="0.2">
      <c r="B36" s="110" t="s">
        <v>157</v>
      </c>
      <c r="C36" s="102"/>
      <c r="D36" s="124">
        <v>75</v>
      </c>
      <c r="E36" s="116">
        <v>36</v>
      </c>
      <c r="F36" s="116">
        <v>36</v>
      </c>
      <c r="G36" s="125" t="s">
        <v>261</v>
      </c>
      <c r="H36" s="142" t="s">
        <v>41</v>
      </c>
      <c r="I36" s="116"/>
      <c r="J36" s="124">
        <v>75</v>
      </c>
      <c r="K36" s="116">
        <v>36</v>
      </c>
      <c r="L36" s="116">
        <v>36</v>
      </c>
      <c r="M36" s="125" t="s">
        <v>261</v>
      </c>
      <c r="N36" s="142" t="s">
        <v>41</v>
      </c>
      <c r="O36" s="116"/>
      <c r="P36" s="126">
        <f t="shared" si="1"/>
        <v>100</v>
      </c>
      <c r="Q36" s="117">
        <f t="shared" si="1"/>
        <v>100</v>
      </c>
      <c r="R36" s="117">
        <f t="shared" si="1"/>
        <v>100</v>
      </c>
      <c r="S36" s="127" t="s">
        <v>41</v>
      </c>
      <c r="T36" s="145" t="s">
        <v>41</v>
      </c>
      <c r="U36" s="115"/>
    </row>
    <row r="37" spans="1:22" ht="14" x14ac:dyDescent="0.2">
      <c r="B37" s="110" t="s">
        <v>121</v>
      </c>
      <c r="C37" s="102"/>
      <c r="D37" s="124">
        <v>36</v>
      </c>
      <c r="E37" s="116">
        <v>36</v>
      </c>
      <c r="F37" s="116">
        <v>36</v>
      </c>
      <c r="G37" s="125" t="s">
        <v>261</v>
      </c>
      <c r="H37" s="142" t="s">
        <v>41</v>
      </c>
      <c r="I37" s="116"/>
      <c r="J37" s="124">
        <v>36</v>
      </c>
      <c r="K37" s="116">
        <v>36</v>
      </c>
      <c r="L37" s="116">
        <v>36</v>
      </c>
      <c r="M37" s="125" t="s">
        <v>261</v>
      </c>
      <c r="N37" s="142" t="s">
        <v>41</v>
      </c>
      <c r="O37" s="116"/>
      <c r="P37" s="126">
        <f t="shared" si="1"/>
        <v>100</v>
      </c>
      <c r="Q37" s="117">
        <f t="shared" si="1"/>
        <v>100</v>
      </c>
      <c r="R37" s="117">
        <f t="shared" si="1"/>
        <v>100</v>
      </c>
      <c r="S37" s="127" t="s">
        <v>41</v>
      </c>
      <c r="T37" s="145" t="s">
        <v>41</v>
      </c>
      <c r="U37" s="115"/>
    </row>
    <row r="38" spans="1:22" ht="14" x14ac:dyDescent="0.2">
      <c r="A38" s="14"/>
      <c r="B38" s="110" t="s">
        <v>61</v>
      </c>
      <c r="C38" s="102"/>
      <c r="D38" s="124">
        <v>90</v>
      </c>
      <c r="E38" s="116">
        <v>90</v>
      </c>
      <c r="F38" s="116">
        <v>90</v>
      </c>
      <c r="G38" s="125">
        <v>90</v>
      </c>
      <c r="H38" s="142">
        <v>90</v>
      </c>
      <c r="I38" s="116"/>
      <c r="J38" s="124">
        <v>90</v>
      </c>
      <c r="K38" s="116">
        <v>90</v>
      </c>
      <c r="L38" s="116">
        <v>90</v>
      </c>
      <c r="M38" s="125">
        <v>91</v>
      </c>
      <c r="N38" s="142">
        <v>90</v>
      </c>
      <c r="O38" s="116"/>
      <c r="P38" s="126">
        <f t="shared" si="1"/>
        <v>100</v>
      </c>
      <c r="Q38" s="117">
        <f t="shared" si="1"/>
        <v>100</v>
      </c>
      <c r="R38" s="117">
        <f t="shared" si="1"/>
        <v>100</v>
      </c>
      <c r="S38" s="127">
        <f t="shared" si="1"/>
        <v>101.11111111111111</v>
      </c>
      <c r="T38" s="145">
        <f t="shared" si="1"/>
        <v>100</v>
      </c>
      <c r="U38" s="115"/>
    </row>
    <row r="39" spans="1:22" ht="14" x14ac:dyDescent="0.2">
      <c r="A39" s="14"/>
      <c r="B39" s="110" t="s">
        <v>120</v>
      </c>
      <c r="C39" s="102"/>
      <c r="D39" s="124">
        <v>31</v>
      </c>
      <c r="E39" s="116">
        <v>31</v>
      </c>
      <c r="F39" s="116">
        <v>31</v>
      </c>
      <c r="G39" s="125">
        <v>31</v>
      </c>
      <c r="H39" s="142">
        <v>31</v>
      </c>
      <c r="I39" s="116"/>
      <c r="J39" s="124">
        <v>31</v>
      </c>
      <c r="K39" s="116">
        <v>31</v>
      </c>
      <c r="L39" s="116">
        <v>31</v>
      </c>
      <c r="M39" s="125">
        <v>32</v>
      </c>
      <c r="N39" s="142">
        <v>31</v>
      </c>
      <c r="O39" s="116"/>
      <c r="P39" s="126">
        <f>J39*100/D39</f>
        <v>100</v>
      </c>
      <c r="Q39" s="117">
        <f>K39*100/E39</f>
        <v>100</v>
      </c>
      <c r="R39" s="117">
        <f>L39*100/F39</f>
        <v>100</v>
      </c>
      <c r="S39" s="127">
        <f>M39*100/G39</f>
        <v>103.2258064516129</v>
      </c>
      <c r="T39" s="145">
        <f>N39*100/H39</f>
        <v>100</v>
      </c>
      <c r="U39" s="115"/>
    </row>
    <row r="40" spans="1:22" ht="14" x14ac:dyDescent="0.2">
      <c r="A40" s="14"/>
      <c r="B40" s="111" t="s">
        <v>45</v>
      </c>
      <c r="C40" s="102"/>
      <c r="D40" s="128" t="s">
        <v>80</v>
      </c>
      <c r="E40" s="129" t="s">
        <v>80</v>
      </c>
      <c r="F40" s="129" t="s">
        <v>80</v>
      </c>
      <c r="G40" s="130">
        <v>43</v>
      </c>
      <c r="H40" s="143">
        <v>43</v>
      </c>
      <c r="I40" s="116"/>
      <c r="J40" s="128" t="s">
        <v>80</v>
      </c>
      <c r="K40" s="129" t="s">
        <v>80</v>
      </c>
      <c r="L40" s="129" t="s">
        <v>80</v>
      </c>
      <c r="M40" s="130">
        <v>44</v>
      </c>
      <c r="N40" s="143">
        <v>43</v>
      </c>
      <c r="O40" s="116"/>
      <c r="P40" s="128" t="s">
        <v>80</v>
      </c>
      <c r="Q40" s="129" t="s">
        <v>80</v>
      </c>
      <c r="R40" s="129" t="s">
        <v>80</v>
      </c>
      <c r="S40" s="133">
        <f>M40*100/G40</f>
        <v>102.32558139534883</v>
      </c>
      <c r="T40" s="146">
        <f>N40*100/H40</f>
        <v>100</v>
      </c>
      <c r="U40" s="115"/>
    </row>
    <row r="41" spans="1:22" ht="14" x14ac:dyDescent="0.2">
      <c r="A41" s="14"/>
      <c r="B41" s="112"/>
      <c r="C41" s="102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7"/>
      <c r="Q41" s="117"/>
      <c r="R41" s="116"/>
      <c r="S41" s="116"/>
      <c r="T41" s="116"/>
      <c r="U41" s="115"/>
    </row>
    <row r="42" spans="1:22" ht="14" x14ac:dyDescent="0.2">
      <c r="A42" s="14"/>
      <c r="B42" s="109" t="s">
        <v>60</v>
      </c>
      <c r="C42" s="99"/>
      <c r="D42" s="118">
        <f>SUM(D43:D53)</f>
        <v>373</v>
      </c>
      <c r="E42" s="119">
        <f>SUM(E43:E53)</f>
        <v>368</v>
      </c>
      <c r="F42" s="119">
        <f>SUM(F43:F53)</f>
        <v>348</v>
      </c>
      <c r="G42" s="120">
        <f>SUM(G43:G53)</f>
        <v>348</v>
      </c>
      <c r="H42" s="141">
        <f>SUM(H43:H53)</f>
        <v>348</v>
      </c>
      <c r="I42" s="114"/>
      <c r="J42" s="118">
        <f>SUM(J43:J53)</f>
        <v>310</v>
      </c>
      <c r="K42" s="119">
        <f>SUM(K43:K53)</f>
        <v>323</v>
      </c>
      <c r="L42" s="119">
        <f>SUM(L43:L53)</f>
        <v>329</v>
      </c>
      <c r="M42" s="120">
        <f>SUM(M43:M53)</f>
        <v>333</v>
      </c>
      <c r="N42" s="141">
        <f>SUM(N43:N53)</f>
        <v>349</v>
      </c>
      <c r="O42" s="114"/>
      <c r="P42" s="121">
        <f t="shared" ref="P42:T52" si="2">J42*100/D42</f>
        <v>83.10991957104558</v>
      </c>
      <c r="Q42" s="122">
        <f t="shared" si="2"/>
        <v>87.771739130434781</v>
      </c>
      <c r="R42" s="122">
        <f t="shared" si="2"/>
        <v>94.540229885057471</v>
      </c>
      <c r="S42" s="123">
        <f t="shared" si="2"/>
        <v>95.689655172413794</v>
      </c>
      <c r="T42" s="144">
        <f t="shared" si="2"/>
        <v>100.28735632183908</v>
      </c>
      <c r="U42" s="115"/>
      <c r="V42" s="115"/>
    </row>
    <row r="43" spans="1:22" ht="14" x14ac:dyDescent="0.2">
      <c r="A43" s="14"/>
      <c r="B43" s="110" t="s">
        <v>75</v>
      </c>
      <c r="C43" s="102"/>
      <c r="D43" s="124">
        <v>25</v>
      </c>
      <c r="E43" s="116">
        <v>25</v>
      </c>
      <c r="F43" s="116">
        <v>25</v>
      </c>
      <c r="G43" s="125">
        <v>25</v>
      </c>
      <c r="H43" s="142">
        <v>25</v>
      </c>
      <c r="I43" s="116"/>
      <c r="J43" s="124">
        <v>25</v>
      </c>
      <c r="K43" s="116">
        <v>25</v>
      </c>
      <c r="L43" s="116">
        <v>25</v>
      </c>
      <c r="M43" s="125">
        <v>25</v>
      </c>
      <c r="N43" s="142">
        <v>25</v>
      </c>
      <c r="O43" s="116"/>
      <c r="P43" s="126">
        <f t="shared" si="2"/>
        <v>100</v>
      </c>
      <c r="Q43" s="117">
        <f t="shared" si="2"/>
        <v>100</v>
      </c>
      <c r="R43" s="117">
        <f t="shared" si="2"/>
        <v>100</v>
      </c>
      <c r="S43" s="127">
        <f t="shared" si="2"/>
        <v>100</v>
      </c>
      <c r="T43" s="145">
        <f t="shared" si="2"/>
        <v>100</v>
      </c>
      <c r="U43" s="115"/>
    </row>
    <row r="44" spans="1:22" ht="14" x14ac:dyDescent="0.2">
      <c r="A44" s="14"/>
      <c r="B44" s="110" t="s">
        <v>59</v>
      </c>
      <c r="C44" s="102"/>
      <c r="D44" s="124">
        <v>30</v>
      </c>
      <c r="E44" s="116">
        <v>25</v>
      </c>
      <c r="F44" s="116">
        <v>25</v>
      </c>
      <c r="G44" s="125">
        <v>25</v>
      </c>
      <c r="H44" s="142">
        <v>25</v>
      </c>
      <c r="I44" s="116"/>
      <c r="J44" s="124">
        <v>31</v>
      </c>
      <c r="K44" s="116">
        <v>25</v>
      </c>
      <c r="L44" s="116">
        <v>25</v>
      </c>
      <c r="M44" s="125">
        <v>25</v>
      </c>
      <c r="N44" s="142">
        <v>25</v>
      </c>
      <c r="O44" s="116"/>
      <c r="P44" s="126">
        <f t="shared" si="2"/>
        <v>103.33333333333333</v>
      </c>
      <c r="Q44" s="117">
        <f t="shared" si="2"/>
        <v>100</v>
      </c>
      <c r="R44" s="117">
        <f t="shared" si="2"/>
        <v>100</v>
      </c>
      <c r="S44" s="127">
        <f t="shared" si="2"/>
        <v>100</v>
      </c>
      <c r="T44" s="145">
        <f t="shared" si="2"/>
        <v>100</v>
      </c>
      <c r="U44" s="115"/>
    </row>
    <row r="45" spans="1:22" ht="14" x14ac:dyDescent="0.2">
      <c r="A45" s="14"/>
      <c r="B45" s="110" t="s">
        <v>58</v>
      </c>
      <c r="C45" s="102"/>
      <c r="D45" s="124">
        <v>47</v>
      </c>
      <c r="E45" s="116">
        <v>47</v>
      </c>
      <c r="F45" s="116">
        <v>47</v>
      </c>
      <c r="G45" s="125">
        <v>47</v>
      </c>
      <c r="H45" s="142">
        <v>47</v>
      </c>
      <c r="I45" s="116"/>
      <c r="J45" s="124">
        <v>47</v>
      </c>
      <c r="K45" s="116">
        <v>47</v>
      </c>
      <c r="L45" s="116">
        <v>47</v>
      </c>
      <c r="M45" s="125">
        <v>48</v>
      </c>
      <c r="N45" s="142">
        <v>47</v>
      </c>
      <c r="O45" s="116"/>
      <c r="P45" s="126">
        <f t="shared" si="2"/>
        <v>100</v>
      </c>
      <c r="Q45" s="117">
        <f t="shared" si="2"/>
        <v>100</v>
      </c>
      <c r="R45" s="117">
        <f t="shared" si="2"/>
        <v>100</v>
      </c>
      <c r="S45" s="127">
        <f t="shared" si="2"/>
        <v>102.12765957446808</v>
      </c>
      <c r="T45" s="145">
        <f t="shared" si="2"/>
        <v>100</v>
      </c>
      <c r="U45" s="115"/>
    </row>
    <row r="46" spans="1:22" ht="14" x14ac:dyDescent="0.2">
      <c r="A46" s="14"/>
      <c r="B46" s="110" t="s">
        <v>57</v>
      </c>
      <c r="C46" s="102"/>
      <c r="D46" s="124">
        <v>20</v>
      </c>
      <c r="E46" s="116">
        <v>20</v>
      </c>
      <c r="F46" s="116">
        <v>20</v>
      </c>
      <c r="G46" s="125">
        <v>20</v>
      </c>
      <c r="H46" s="142">
        <v>20</v>
      </c>
      <c r="I46" s="116"/>
      <c r="J46" s="124">
        <v>6</v>
      </c>
      <c r="K46" s="116">
        <v>8</v>
      </c>
      <c r="L46" s="116">
        <v>9</v>
      </c>
      <c r="M46" s="125">
        <v>15</v>
      </c>
      <c r="N46" s="142">
        <v>20</v>
      </c>
      <c r="O46" s="116"/>
      <c r="P46" s="126">
        <f t="shared" si="2"/>
        <v>30</v>
      </c>
      <c r="Q46" s="117">
        <f t="shared" si="2"/>
        <v>40</v>
      </c>
      <c r="R46" s="117">
        <f t="shared" si="2"/>
        <v>45</v>
      </c>
      <c r="S46" s="127">
        <f t="shared" si="2"/>
        <v>75</v>
      </c>
      <c r="T46" s="145">
        <f t="shared" si="2"/>
        <v>100</v>
      </c>
      <c r="U46" s="115"/>
    </row>
    <row r="47" spans="1:22" ht="14" x14ac:dyDescent="0.2">
      <c r="A47" s="14"/>
      <c r="B47" s="110" t="s">
        <v>56</v>
      </c>
      <c r="C47" s="102"/>
      <c r="D47" s="124">
        <v>55</v>
      </c>
      <c r="E47" s="116">
        <v>55</v>
      </c>
      <c r="F47" s="116">
        <v>55</v>
      </c>
      <c r="G47" s="125">
        <v>55</v>
      </c>
      <c r="H47" s="142">
        <v>55</v>
      </c>
      <c r="I47" s="116"/>
      <c r="J47" s="124">
        <v>56</v>
      </c>
      <c r="K47" s="116">
        <v>56</v>
      </c>
      <c r="L47" s="116">
        <v>55</v>
      </c>
      <c r="M47" s="125">
        <v>55</v>
      </c>
      <c r="N47" s="142">
        <v>55</v>
      </c>
      <c r="O47" s="116"/>
      <c r="P47" s="126">
        <f t="shared" si="2"/>
        <v>101.81818181818181</v>
      </c>
      <c r="Q47" s="117">
        <f t="shared" si="2"/>
        <v>101.81818181818181</v>
      </c>
      <c r="R47" s="117">
        <f t="shared" si="2"/>
        <v>100</v>
      </c>
      <c r="S47" s="127">
        <f t="shared" si="2"/>
        <v>100</v>
      </c>
      <c r="T47" s="145">
        <f t="shared" si="2"/>
        <v>100</v>
      </c>
      <c r="U47" s="115"/>
    </row>
    <row r="48" spans="1:22" ht="14" x14ac:dyDescent="0.2">
      <c r="A48" s="14"/>
      <c r="B48" s="110" t="s">
        <v>119</v>
      </c>
      <c r="C48" s="102"/>
      <c r="D48" s="124">
        <v>44</v>
      </c>
      <c r="E48" s="116">
        <v>44</v>
      </c>
      <c r="F48" s="116">
        <v>44</v>
      </c>
      <c r="G48" s="125">
        <v>44</v>
      </c>
      <c r="H48" s="142">
        <v>44</v>
      </c>
      <c r="I48" s="116"/>
      <c r="J48" s="124">
        <v>28</v>
      </c>
      <c r="K48" s="116">
        <v>44</v>
      </c>
      <c r="L48" s="116">
        <v>44</v>
      </c>
      <c r="M48" s="125">
        <v>45</v>
      </c>
      <c r="N48" s="142">
        <v>44</v>
      </c>
      <c r="O48" s="116"/>
      <c r="P48" s="126">
        <f t="shared" si="2"/>
        <v>63.636363636363633</v>
      </c>
      <c r="Q48" s="117">
        <f t="shared" si="2"/>
        <v>100</v>
      </c>
      <c r="R48" s="117">
        <f t="shared" si="2"/>
        <v>100</v>
      </c>
      <c r="S48" s="127">
        <f t="shared" si="2"/>
        <v>102.27272727272727</v>
      </c>
      <c r="T48" s="145">
        <f t="shared" si="2"/>
        <v>100</v>
      </c>
      <c r="U48" s="115"/>
    </row>
    <row r="49" spans="1:22" ht="14" x14ac:dyDescent="0.2">
      <c r="A49" s="14"/>
      <c r="B49" s="110" t="s">
        <v>55</v>
      </c>
      <c r="C49" s="102"/>
      <c r="D49" s="124">
        <v>30</v>
      </c>
      <c r="E49" s="116">
        <v>30</v>
      </c>
      <c r="F49" s="116">
        <v>30</v>
      </c>
      <c r="G49" s="125">
        <v>30</v>
      </c>
      <c r="H49" s="142">
        <v>30</v>
      </c>
      <c r="I49" s="116"/>
      <c r="J49" s="124">
        <v>30</v>
      </c>
      <c r="K49" s="116">
        <v>30</v>
      </c>
      <c r="L49" s="116">
        <v>30</v>
      </c>
      <c r="M49" s="125">
        <v>30</v>
      </c>
      <c r="N49" s="142">
        <v>31</v>
      </c>
      <c r="O49" s="116"/>
      <c r="P49" s="126">
        <f t="shared" si="2"/>
        <v>100</v>
      </c>
      <c r="Q49" s="117">
        <f t="shared" si="2"/>
        <v>100</v>
      </c>
      <c r="R49" s="117">
        <f t="shared" si="2"/>
        <v>100</v>
      </c>
      <c r="S49" s="127">
        <f t="shared" si="2"/>
        <v>100</v>
      </c>
      <c r="T49" s="145">
        <f t="shared" si="2"/>
        <v>103.33333333333333</v>
      </c>
      <c r="U49" s="115"/>
    </row>
    <row r="50" spans="1:22" ht="14" x14ac:dyDescent="0.2">
      <c r="A50" s="14"/>
      <c r="B50" s="110" t="s">
        <v>118</v>
      </c>
      <c r="C50" s="102"/>
      <c r="D50" s="124">
        <v>20</v>
      </c>
      <c r="E50" s="116">
        <v>20</v>
      </c>
      <c r="F50" s="116">
        <v>20</v>
      </c>
      <c r="G50" s="125">
        <v>20</v>
      </c>
      <c r="H50" s="142">
        <v>20</v>
      </c>
      <c r="I50" s="116"/>
      <c r="J50" s="124">
        <v>2</v>
      </c>
      <c r="K50" s="116">
        <v>5</v>
      </c>
      <c r="L50" s="116">
        <v>12</v>
      </c>
      <c r="M50" s="125">
        <v>8</v>
      </c>
      <c r="N50" s="142">
        <v>20</v>
      </c>
      <c r="O50" s="116"/>
      <c r="P50" s="126">
        <f t="shared" si="2"/>
        <v>10</v>
      </c>
      <c r="Q50" s="117">
        <f t="shared" si="2"/>
        <v>25</v>
      </c>
      <c r="R50" s="117">
        <f t="shared" si="2"/>
        <v>60</v>
      </c>
      <c r="S50" s="127">
        <f t="shared" si="2"/>
        <v>40</v>
      </c>
      <c r="T50" s="145">
        <f t="shared" si="2"/>
        <v>100</v>
      </c>
      <c r="U50" s="115"/>
    </row>
    <row r="51" spans="1:22" ht="14" x14ac:dyDescent="0.2">
      <c r="A51" s="14"/>
      <c r="B51" s="110" t="s">
        <v>54</v>
      </c>
      <c r="C51" s="102"/>
      <c r="D51" s="124">
        <v>60</v>
      </c>
      <c r="E51" s="116">
        <v>60</v>
      </c>
      <c r="F51" s="116">
        <v>60</v>
      </c>
      <c r="G51" s="125">
        <v>60</v>
      </c>
      <c r="H51" s="142">
        <v>60</v>
      </c>
      <c r="I51" s="116"/>
      <c r="J51" s="124">
        <v>61</v>
      </c>
      <c r="K51" s="116">
        <v>60</v>
      </c>
      <c r="L51" s="116">
        <v>60</v>
      </c>
      <c r="M51" s="125">
        <v>60</v>
      </c>
      <c r="N51" s="142">
        <v>60</v>
      </c>
      <c r="O51" s="116"/>
      <c r="P51" s="126">
        <f t="shared" si="2"/>
        <v>101.66666666666667</v>
      </c>
      <c r="Q51" s="117">
        <f t="shared" si="2"/>
        <v>100</v>
      </c>
      <c r="R51" s="117">
        <f t="shared" si="2"/>
        <v>100</v>
      </c>
      <c r="S51" s="127">
        <f t="shared" si="2"/>
        <v>100</v>
      </c>
      <c r="T51" s="145">
        <f t="shared" si="2"/>
        <v>100</v>
      </c>
      <c r="U51" s="115"/>
    </row>
    <row r="52" spans="1:22" ht="14" x14ac:dyDescent="0.2">
      <c r="A52" s="14"/>
      <c r="B52" s="110" t="s">
        <v>266</v>
      </c>
      <c r="C52" s="102"/>
      <c r="D52" s="124">
        <v>22</v>
      </c>
      <c r="E52" s="116">
        <v>22</v>
      </c>
      <c r="F52" s="116">
        <v>22</v>
      </c>
      <c r="G52" s="125">
        <v>22</v>
      </c>
      <c r="H52" s="142">
        <v>22</v>
      </c>
      <c r="I52" s="116"/>
      <c r="J52" s="124">
        <v>22</v>
      </c>
      <c r="K52" s="116">
        <v>22</v>
      </c>
      <c r="L52" s="116">
        <v>22</v>
      </c>
      <c r="M52" s="125">
        <v>22</v>
      </c>
      <c r="N52" s="142">
        <v>22</v>
      </c>
      <c r="O52" s="116"/>
      <c r="P52" s="126">
        <f t="shared" si="2"/>
        <v>100</v>
      </c>
      <c r="Q52" s="117">
        <f t="shared" si="2"/>
        <v>100</v>
      </c>
      <c r="R52" s="117">
        <f t="shared" si="2"/>
        <v>100</v>
      </c>
      <c r="S52" s="127">
        <f t="shared" si="2"/>
        <v>100</v>
      </c>
      <c r="T52" s="145">
        <f t="shared" si="2"/>
        <v>100</v>
      </c>
      <c r="U52" s="115"/>
    </row>
    <row r="53" spans="1:22" ht="14" x14ac:dyDescent="0.2">
      <c r="A53" s="14"/>
      <c r="B53" s="111" t="s">
        <v>267</v>
      </c>
      <c r="C53" s="102"/>
      <c r="D53" s="128">
        <v>20</v>
      </c>
      <c r="E53" s="129">
        <v>20</v>
      </c>
      <c r="F53" s="129" t="s">
        <v>41</v>
      </c>
      <c r="G53" s="130" t="s">
        <v>41</v>
      </c>
      <c r="H53" s="143" t="s">
        <v>41</v>
      </c>
      <c r="I53" s="116"/>
      <c r="J53" s="128">
        <v>2</v>
      </c>
      <c r="K53" s="129">
        <v>1</v>
      </c>
      <c r="L53" s="129" t="s">
        <v>41</v>
      </c>
      <c r="M53" s="130" t="s">
        <v>41</v>
      </c>
      <c r="N53" s="143" t="s">
        <v>41</v>
      </c>
      <c r="O53" s="116"/>
      <c r="P53" s="131">
        <f>J53*100/D53</f>
        <v>10</v>
      </c>
      <c r="Q53" s="132">
        <f>K53*100/E53</f>
        <v>5</v>
      </c>
      <c r="R53" s="132" t="s">
        <v>41</v>
      </c>
      <c r="S53" s="133" t="s">
        <v>41</v>
      </c>
      <c r="T53" s="146" t="s">
        <v>41</v>
      </c>
      <c r="U53" s="115"/>
    </row>
    <row r="54" spans="1:22" ht="14" x14ac:dyDescent="0.2">
      <c r="A54" s="14"/>
      <c r="B54" s="112"/>
      <c r="C54" s="102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7"/>
      <c r="Q54" s="117"/>
      <c r="R54" s="116"/>
      <c r="S54" s="116"/>
      <c r="T54" s="116"/>
      <c r="U54" s="115"/>
      <c r="V54" s="115"/>
    </row>
    <row r="55" spans="1:22" ht="14" x14ac:dyDescent="0.2">
      <c r="A55" s="14"/>
      <c r="B55" s="109" t="s">
        <v>114</v>
      </c>
      <c r="C55" s="99"/>
      <c r="D55" s="118">
        <f>SUM(D56:D57)</f>
        <v>40</v>
      </c>
      <c r="E55" s="119">
        <f>SUM(E56:E57)</f>
        <v>40</v>
      </c>
      <c r="F55" s="119">
        <f>SUM(F56:F57)</f>
        <v>40</v>
      </c>
      <c r="G55" s="120" t="s">
        <v>41</v>
      </c>
      <c r="H55" s="147" t="s">
        <v>41</v>
      </c>
      <c r="I55" s="114"/>
      <c r="J55" s="118">
        <f>SUM(J56:J57)</f>
        <v>40</v>
      </c>
      <c r="K55" s="119">
        <f>SUM(K56:K57)</f>
        <v>40</v>
      </c>
      <c r="L55" s="119">
        <f>SUM(L56:L57)</f>
        <v>40</v>
      </c>
      <c r="M55" s="120" t="s">
        <v>41</v>
      </c>
      <c r="N55" s="147" t="s">
        <v>41</v>
      </c>
      <c r="O55" s="114"/>
      <c r="P55" s="121">
        <f t="shared" ref="P55:R57" si="3">J55*100/D55</f>
        <v>100</v>
      </c>
      <c r="Q55" s="122">
        <f t="shared" si="3"/>
        <v>100</v>
      </c>
      <c r="R55" s="122">
        <f t="shared" si="3"/>
        <v>100</v>
      </c>
      <c r="S55" s="123" t="s">
        <v>41</v>
      </c>
      <c r="T55" s="150" t="s">
        <v>41</v>
      </c>
      <c r="U55" s="115"/>
      <c r="V55" s="115"/>
    </row>
    <row r="56" spans="1:22" ht="14" x14ac:dyDescent="0.2">
      <c r="A56" s="14"/>
      <c r="B56" s="110" t="s">
        <v>71</v>
      </c>
      <c r="C56" s="102"/>
      <c r="D56" s="124">
        <v>20</v>
      </c>
      <c r="E56" s="116">
        <v>20</v>
      </c>
      <c r="F56" s="116">
        <v>20</v>
      </c>
      <c r="G56" s="125" t="s">
        <v>262</v>
      </c>
      <c r="H56" s="148" t="s">
        <v>41</v>
      </c>
      <c r="I56" s="116"/>
      <c r="J56" s="124">
        <v>20</v>
      </c>
      <c r="K56" s="116">
        <v>20</v>
      </c>
      <c r="L56" s="116">
        <v>20</v>
      </c>
      <c r="M56" s="125" t="s">
        <v>262</v>
      </c>
      <c r="N56" s="148" t="s">
        <v>41</v>
      </c>
      <c r="O56" s="116"/>
      <c r="P56" s="126">
        <f t="shared" si="3"/>
        <v>100</v>
      </c>
      <c r="Q56" s="117">
        <f t="shared" si="3"/>
        <v>100</v>
      </c>
      <c r="R56" s="117">
        <f t="shared" si="3"/>
        <v>100</v>
      </c>
      <c r="S56" s="127" t="s">
        <v>41</v>
      </c>
      <c r="T56" s="151" t="s">
        <v>41</v>
      </c>
      <c r="U56" s="115"/>
      <c r="V56" s="115"/>
    </row>
    <row r="57" spans="1:22" ht="14" x14ac:dyDescent="0.2">
      <c r="A57" s="14"/>
      <c r="B57" s="111" t="s">
        <v>53</v>
      </c>
      <c r="C57" s="102"/>
      <c r="D57" s="128">
        <v>20</v>
      </c>
      <c r="E57" s="129">
        <v>20</v>
      </c>
      <c r="F57" s="129">
        <v>20</v>
      </c>
      <c r="G57" s="130" t="s">
        <v>262</v>
      </c>
      <c r="H57" s="149" t="s">
        <v>41</v>
      </c>
      <c r="I57" s="116"/>
      <c r="J57" s="128">
        <v>20</v>
      </c>
      <c r="K57" s="129">
        <v>20</v>
      </c>
      <c r="L57" s="129">
        <v>20</v>
      </c>
      <c r="M57" s="130" t="s">
        <v>262</v>
      </c>
      <c r="N57" s="149" t="s">
        <v>41</v>
      </c>
      <c r="O57" s="116"/>
      <c r="P57" s="131">
        <f t="shared" si="3"/>
        <v>100</v>
      </c>
      <c r="Q57" s="132">
        <f t="shared" si="3"/>
        <v>100</v>
      </c>
      <c r="R57" s="132">
        <f t="shared" si="3"/>
        <v>100</v>
      </c>
      <c r="S57" s="133" t="s">
        <v>41</v>
      </c>
      <c r="T57" s="152" t="s">
        <v>41</v>
      </c>
      <c r="U57" s="115"/>
      <c r="V57" s="115"/>
    </row>
    <row r="58" spans="1:22" ht="14" x14ac:dyDescent="0.2">
      <c r="A58" s="14"/>
      <c r="B58" s="112"/>
      <c r="C58" s="102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7"/>
      <c r="Q58" s="117"/>
      <c r="R58" s="116"/>
      <c r="S58" s="116"/>
      <c r="T58" s="116"/>
      <c r="U58" s="115"/>
      <c r="V58" s="115"/>
    </row>
    <row r="59" spans="1:22" ht="14" x14ac:dyDescent="0.2">
      <c r="A59" s="14"/>
      <c r="B59" s="109" t="s">
        <v>29</v>
      </c>
      <c r="C59" s="99"/>
      <c r="D59" s="118">
        <f>SUM(D60:D68)</f>
        <v>325</v>
      </c>
      <c r="E59" s="119">
        <f>SUM(E60:E69)</f>
        <v>321</v>
      </c>
      <c r="F59" s="119">
        <f>SUM(F60:F69)</f>
        <v>321</v>
      </c>
      <c r="G59" s="120" t="s">
        <v>41</v>
      </c>
      <c r="H59" s="147" t="s">
        <v>41</v>
      </c>
      <c r="I59" s="114"/>
      <c r="J59" s="118">
        <f>SUM(J60:J68)</f>
        <v>269</v>
      </c>
      <c r="K59" s="119">
        <f>SUM(K60:K69)</f>
        <v>263</v>
      </c>
      <c r="L59" s="119">
        <f>SUM(L60:L69)</f>
        <v>310</v>
      </c>
      <c r="M59" s="120" t="s">
        <v>41</v>
      </c>
      <c r="N59" s="147" t="s">
        <v>41</v>
      </c>
      <c r="O59" s="114"/>
      <c r="P59" s="121">
        <f t="shared" ref="P59:R69" si="4">J59*100/D59</f>
        <v>82.769230769230774</v>
      </c>
      <c r="Q59" s="122">
        <f t="shared" si="4"/>
        <v>81.931464174454831</v>
      </c>
      <c r="R59" s="122">
        <f t="shared" si="4"/>
        <v>96.573208722741427</v>
      </c>
      <c r="S59" s="123" t="s">
        <v>41</v>
      </c>
      <c r="T59" s="147" t="s">
        <v>41</v>
      </c>
      <c r="U59" s="115"/>
      <c r="V59" s="115"/>
    </row>
    <row r="60" spans="1:22" ht="14" x14ac:dyDescent="0.2">
      <c r="B60" s="110" t="s">
        <v>206</v>
      </c>
      <c r="C60" s="102"/>
      <c r="D60" s="124">
        <v>27</v>
      </c>
      <c r="E60" s="116">
        <v>27</v>
      </c>
      <c r="F60" s="116">
        <v>27</v>
      </c>
      <c r="G60" s="125" t="s">
        <v>83</v>
      </c>
      <c r="H60" s="148" t="s">
        <v>41</v>
      </c>
      <c r="I60" s="116"/>
      <c r="J60" s="124">
        <v>28</v>
      </c>
      <c r="K60" s="116">
        <v>27</v>
      </c>
      <c r="L60" s="116">
        <v>27</v>
      </c>
      <c r="M60" s="125" t="s">
        <v>83</v>
      </c>
      <c r="N60" s="148" t="s">
        <v>41</v>
      </c>
      <c r="O60" s="116"/>
      <c r="P60" s="126">
        <f t="shared" si="4"/>
        <v>103.70370370370371</v>
      </c>
      <c r="Q60" s="117">
        <f t="shared" si="4"/>
        <v>100</v>
      </c>
      <c r="R60" s="117">
        <f t="shared" si="4"/>
        <v>100</v>
      </c>
      <c r="S60" s="127" t="s">
        <v>41</v>
      </c>
      <c r="T60" s="148" t="s">
        <v>41</v>
      </c>
      <c r="U60" s="115"/>
      <c r="V60" s="115"/>
    </row>
    <row r="61" spans="1:22" ht="14" x14ac:dyDescent="0.2">
      <c r="B61" s="110" t="s">
        <v>51</v>
      </c>
      <c r="C61" s="102"/>
      <c r="D61" s="124">
        <v>55</v>
      </c>
      <c r="E61" s="116">
        <v>55</v>
      </c>
      <c r="F61" s="116">
        <v>55</v>
      </c>
      <c r="G61" s="125" t="s">
        <v>83</v>
      </c>
      <c r="H61" s="148" t="s">
        <v>41</v>
      </c>
      <c r="I61" s="116"/>
      <c r="J61" s="124">
        <v>55</v>
      </c>
      <c r="K61" s="116">
        <v>55</v>
      </c>
      <c r="L61" s="116">
        <v>55</v>
      </c>
      <c r="M61" s="125" t="s">
        <v>83</v>
      </c>
      <c r="N61" s="148" t="s">
        <v>41</v>
      </c>
      <c r="O61" s="116"/>
      <c r="P61" s="126">
        <f t="shared" si="4"/>
        <v>100</v>
      </c>
      <c r="Q61" s="117">
        <f t="shared" si="4"/>
        <v>100</v>
      </c>
      <c r="R61" s="117">
        <f t="shared" si="4"/>
        <v>100</v>
      </c>
      <c r="S61" s="127" t="s">
        <v>41</v>
      </c>
      <c r="T61" s="148" t="s">
        <v>41</v>
      </c>
      <c r="U61" s="115"/>
      <c r="V61" s="115"/>
    </row>
    <row r="62" spans="1:22" ht="14" x14ac:dyDescent="0.2">
      <c r="B62" s="110" t="s">
        <v>117</v>
      </c>
      <c r="C62" s="102"/>
      <c r="D62" s="124">
        <v>22</v>
      </c>
      <c r="E62" s="116">
        <v>22</v>
      </c>
      <c r="F62" s="116">
        <v>22</v>
      </c>
      <c r="G62" s="125" t="s">
        <v>83</v>
      </c>
      <c r="H62" s="148" t="s">
        <v>41</v>
      </c>
      <c r="I62" s="116"/>
      <c r="J62" s="124">
        <v>8</v>
      </c>
      <c r="K62" s="116">
        <v>8</v>
      </c>
      <c r="L62" s="116">
        <v>20</v>
      </c>
      <c r="M62" s="125" t="s">
        <v>83</v>
      </c>
      <c r="N62" s="148" t="s">
        <v>41</v>
      </c>
      <c r="O62" s="116"/>
      <c r="P62" s="126">
        <f t="shared" si="4"/>
        <v>36.363636363636367</v>
      </c>
      <c r="Q62" s="117">
        <f t="shared" si="4"/>
        <v>36.363636363636367</v>
      </c>
      <c r="R62" s="117">
        <f t="shared" si="4"/>
        <v>90.909090909090907</v>
      </c>
      <c r="S62" s="127" t="s">
        <v>41</v>
      </c>
      <c r="T62" s="148" t="s">
        <v>41</v>
      </c>
      <c r="U62" s="115"/>
      <c r="V62" s="115"/>
    </row>
    <row r="63" spans="1:22" ht="14" x14ac:dyDescent="0.2">
      <c r="B63" s="110" t="s">
        <v>50</v>
      </c>
      <c r="C63" s="102"/>
      <c r="D63" s="124">
        <v>43</v>
      </c>
      <c r="E63" s="116">
        <v>43</v>
      </c>
      <c r="F63" s="116">
        <v>43</v>
      </c>
      <c r="G63" s="125" t="s">
        <v>262</v>
      </c>
      <c r="H63" s="148" t="s">
        <v>41</v>
      </c>
      <c r="I63" s="116"/>
      <c r="J63" s="124">
        <v>43</v>
      </c>
      <c r="K63" s="116">
        <v>43</v>
      </c>
      <c r="L63" s="116">
        <v>40</v>
      </c>
      <c r="M63" s="125" t="s">
        <v>262</v>
      </c>
      <c r="N63" s="148" t="s">
        <v>41</v>
      </c>
      <c r="O63" s="116"/>
      <c r="P63" s="126">
        <f t="shared" si="4"/>
        <v>100</v>
      </c>
      <c r="Q63" s="117">
        <f t="shared" si="4"/>
        <v>100</v>
      </c>
      <c r="R63" s="117">
        <f t="shared" si="4"/>
        <v>93.023255813953483</v>
      </c>
      <c r="S63" s="127" t="s">
        <v>41</v>
      </c>
      <c r="T63" s="148" t="s">
        <v>41</v>
      </c>
      <c r="U63" s="115"/>
      <c r="V63" s="115"/>
    </row>
    <row r="64" spans="1:22" ht="14" x14ac:dyDescent="0.2">
      <c r="B64" s="110" t="s">
        <v>49</v>
      </c>
      <c r="C64" s="102"/>
      <c r="D64" s="124">
        <v>36</v>
      </c>
      <c r="E64" s="116">
        <v>35</v>
      </c>
      <c r="F64" s="116">
        <v>35</v>
      </c>
      <c r="G64" s="125" t="s">
        <v>81</v>
      </c>
      <c r="H64" s="148" t="s">
        <v>41</v>
      </c>
      <c r="I64" s="116"/>
      <c r="J64" s="124">
        <v>34</v>
      </c>
      <c r="K64" s="116">
        <v>31</v>
      </c>
      <c r="L64" s="116">
        <v>32</v>
      </c>
      <c r="M64" s="125" t="s">
        <v>81</v>
      </c>
      <c r="N64" s="148" t="s">
        <v>41</v>
      </c>
      <c r="O64" s="116"/>
      <c r="P64" s="126">
        <f t="shared" si="4"/>
        <v>94.444444444444443</v>
      </c>
      <c r="Q64" s="117">
        <f t="shared" si="4"/>
        <v>88.571428571428569</v>
      </c>
      <c r="R64" s="117">
        <f t="shared" si="4"/>
        <v>91.428571428571431</v>
      </c>
      <c r="S64" s="127" t="s">
        <v>41</v>
      </c>
      <c r="T64" s="148" t="s">
        <v>41</v>
      </c>
      <c r="U64" s="115"/>
      <c r="V64" s="115"/>
    </row>
    <row r="65" spans="2:22" ht="14" x14ac:dyDescent="0.2">
      <c r="B65" s="110" t="s">
        <v>48</v>
      </c>
      <c r="C65" s="102"/>
      <c r="D65" s="124">
        <v>27</v>
      </c>
      <c r="E65" s="116">
        <v>25</v>
      </c>
      <c r="F65" s="116">
        <v>25</v>
      </c>
      <c r="G65" s="125" t="s">
        <v>81</v>
      </c>
      <c r="H65" s="148" t="s">
        <v>41</v>
      </c>
      <c r="I65" s="116"/>
      <c r="J65" s="124">
        <v>8</v>
      </c>
      <c r="K65" s="116">
        <v>10</v>
      </c>
      <c r="L65" s="116">
        <v>25</v>
      </c>
      <c r="M65" s="125" t="s">
        <v>81</v>
      </c>
      <c r="N65" s="148" t="s">
        <v>41</v>
      </c>
      <c r="O65" s="116"/>
      <c r="P65" s="126">
        <f t="shared" si="4"/>
        <v>29.62962962962963</v>
      </c>
      <c r="Q65" s="117">
        <f t="shared" si="4"/>
        <v>40</v>
      </c>
      <c r="R65" s="117">
        <f t="shared" si="4"/>
        <v>100</v>
      </c>
      <c r="S65" s="127" t="s">
        <v>41</v>
      </c>
      <c r="T65" s="148" t="s">
        <v>41</v>
      </c>
      <c r="U65" s="115"/>
      <c r="V65" s="115"/>
    </row>
    <row r="66" spans="2:22" ht="14" x14ac:dyDescent="0.2">
      <c r="B66" s="110" t="s">
        <v>47</v>
      </c>
      <c r="C66" s="102"/>
      <c r="D66" s="124">
        <v>27</v>
      </c>
      <c r="E66" s="116" t="s">
        <v>41</v>
      </c>
      <c r="F66" s="116" t="s">
        <v>41</v>
      </c>
      <c r="G66" s="125" t="s">
        <v>41</v>
      </c>
      <c r="H66" s="148" t="s">
        <v>41</v>
      </c>
      <c r="I66" s="116"/>
      <c r="J66" s="124">
        <v>5</v>
      </c>
      <c r="K66" s="116" t="s">
        <v>41</v>
      </c>
      <c r="L66" s="116" t="s">
        <v>41</v>
      </c>
      <c r="M66" s="125" t="s">
        <v>41</v>
      </c>
      <c r="N66" s="148" t="s">
        <v>41</v>
      </c>
      <c r="O66" s="116"/>
      <c r="P66" s="126">
        <f>J66*100/D66</f>
        <v>18.518518518518519</v>
      </c>
      <c r="Q66" s="117" t="s">
        <v>41</v>
      </c>
      <c r="R66" s="117" t="s">
        <v>41</v>
      </c>
      <c r="S66" s="127" t="s">
        <v>41</v>
      </c>
      <c r="T66" s="148" t="s">
        <v>41</v>
      </c>
      <c r="U66" s="115"/>
      <c r="V66" s="115"/>
    </row>
    <row r="67" spans="2:22" ht="14" x14ac:dyDescent="0.2">
      <c r="B67" s="110" t="s">
        <v>46</v>
      </c>
      <c r="C67" s="102"/>
      <c r="D67" s="124">
        <v>45</v>
      </c>
      <c r="E67" s="116">
        <v>41</v>
      </c>
      <c r="F67" s="116">
        <v>41</v>
      </c>
      <c r="G67" s="125" t="s">
        <v>261</v>
      </c>
      <c r="H67" s="148" t="s">
        <v>41</v>
      </c>
      <c r="I67" s="116"/>
      <c r="J67" s="124">
        <v>45</v>
      </c>
      <c r="K67" s="116">
        <v>41</v>
      </c>
      <c r="L67" s="116">
        <v>41</v>
      </c>
      <c r="M67" s="125" t="s">
        <v>261</v>
      </c>
      <c r="N67" s="148" t="s">
        <v>41</v>
      </c>
      <c r="O67" s="116"/>
      <c r="P67" s="126">
        <f t="shared" si="4"/>
        <v>100</v>
      </c>
      <c r="Q67" s="117">
        <f t="shared" si="4"/>
        <v>100</v>
      </c>
      <c r="R67" s="117">
        <f t="shared" si="4"/>
        <v>100</v>
      </c>
      <c r="S67" s="127" t="s">
        <v>41</v>
      </c>
      <c r="T67" s="148" t="s">
        <v>41</v>
      </c>
      <c r="U67" s="115"/>
      <c r="V67" s="115"/>
    </row>
    <row r="68" spans="2:22" ht="14" x14ac:dyDescent="0.2">
      <c r="B68" s="110" t="s">
        <v>45</v>
      </c>
      <c r="C68" s="102"/>
      <c r="D68" s="124">
        <v>43</v>
      </c>
      <c r="E68" s="116">
        <v>43</v>
      </c>
      <c r="F68" s="116">
        <v>43</v>
      </c>
      <c r="G68" s="125" t="s">
        <v>83</v>
      </c>
      <c r="H68" s="148" t="s">
        <v>41</v>
      </c>
      <c r="I68" s="116"/>
      <c r="J68" s="124">
        <v>43</v>
      </c>
      <c r="K68" s="116">
        <v>43</v>
      </c>
      <c r="L68" s="116">
        <v>43</v>
      </c>
      <c r="M68" s="125" t="s">
        <v>83</v>
      </c>
      <c r="N68" s="148" t="s">
        <v>41</v>
      </c>
      <c r="O68" s="116"/>
      <c r="P68" s="126">
        <f t="shared" si="4"/>
        <v>100</v>
      </c>
      <c r="Q68" s="117">
        <f t="shared" si="4"/>
        <v>100</v>
      </c>
      <c r="R68" s="117">
        <f t="shared" si="4"/>
        <v>100</v>
      </c>
      <c r="S68" s="127" t="s">
        <v>41</v>
      </c>
      <c r="T68" s="148" t="s">
        <v>41</v>
      </c>
      <c r="U68" s="115"/>
      <c r="V68" s="115"/>
    </row>
    <row r="69" spans="2:22" ht="14" x14ac:dyDescent="0.2">
      <c r="B69" s="111" t="s">
        <v>268</v>
      </c>
      <c r="C69" s="102"/>
      <c r="D69" s="128" t="s">
        <v>41</v>
      </c>
      <c r="E69" s="129">
        <v>30</v>
      </c>
      <c r="F69" s="129">
        <v>30</v>
      </c>
      <c r="G69" s="130" t="s">
        <v>262</v>
      </c>
      <c r="H69" s="149" t="s">
        <v>41</v>
      </c>
      <c r="I69" s="116"/>
      <c r="J69" s="128" t="s">
        <v>41</v>
      </c>
      <c r="K69" s="129">
        <v>5</v>
      </c>
      <c r="L69" s="129">
        <v>27</v>
      </c>
      <c r="M69" s="130" t="s">
        <v>262</v>
      </c>
      <c r="N69" s="149" t="s">
        <v>41</v>
      </c>
      <c r="O69" s="116"/>
      <c r="P69" s="131" t="s">
        <v>41</v>
      </c>
      <c r="Q69" s="132" t="s">
        <v>41</v>
      </c>
      <c r="R69" s="132">
        <f t="shared" si="4"/>
        <v>90</v>
      </c>
      <c r="S69" s="133" t="s">
        <v>41</v>
      </c>
      <c r="T69" s="149" t="s">
        <v>41</v>
      </c>
      <c r="U69" s="115"/>
      <c r="V69" s="115"/>
    </row>
    <row r="70" spans="2:22" ht="14" x14ac:dyDescent="0.2">
      <c r="B70" s="112"/>
      <c r="C70" s="102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7"/>
      <c r="Q70" s="117"/>
      <c r="R70" s="116"/>
      <c r="S70" s="116"/>
      <c r="T70" s="116"/>
      <c r="U70" s="115"/>
      <c r="V70" s="115"/>
    </row>
    <row r="71" spans="2:22" ht="14" x14ac:dyDescent="0.2">
      <c r="B71" s="109" t="s">
        <v>257</v>
      </c>
      <c r="C71" s="99"/>
      <c r="D71" s="118">
        <f>SUM(D72:D81)</f>
        <v>265</v>
      </c>
      <c r="E71" s="119">
        <f>SUM(E72:E81)</f>
        <v>259</v>
      </c>
      <c r="F71" s="119">
        <f>SUM(F72:F81)</f>
        <v>279</v>
      </c>
      <c r="G71" s="120">
        <f>SUM(G72:G81)</f>
        <v>279</v>
      </c>
      <c r="H71" s="141">
        <f>SUM(H72:H81)</f>
        <v>279</v>
      </c>
      <c r="I71" s="114"/>
      <c r="J71" s="118">
        <f>SUM(J72:J81)</f>
        <v>142</v>
      </c>
      <c r="K71" s="119">
        <f>SUM(K72:K81)</f>
        <v>153</v>
      </c>
      <c r="L71" s="119">
        <f>SUM(L72:L81)</f>
        <v>217</v>
      </c>
      <c r="M71" s="120">
        <f>SUM(M72:M81)</f>
        <v>257</v>
      </c>
      <c r="N71" s="141">
        <f>SUM(N72:N81)</f>
        <v>263</v>
      </c>
      <c r="O71" s="114"/>
      <c r="P71" s="121">
        <f t="shared" ref="P71:T81" si="5">J71*100/D71</f>
        <v>53.584905660377359</v>
      </c>
      <c r="Q71" s="122">
        <f t="shared" si="5"/>
        <v>59.073359073359072</v>
      </c>
      <c r="R71" s="122">
        <f t="shared" si="5"/>
        <v>77.777777777777771</v>
      </c>
      <c r="S71" s="123">
        <f t="shared" si="5"/>
        <v>92.114695340501797</v>
      </c>
      <c r="T71" s="144">
        <f t="shared" si="5"/>
        <v>94.26523297491039</v>
      </c>
      <c r="U71" s="115"/>
      <c r="V71" s="115"/>
    </row>
    <row r="72" spans="2:22" ht="14" x14ac:dyDescent="0.2">
      <c r="B72" s="110" t="s">
        <v>44</v>
      </c>
      <c r="C72" s="102"/>
      <c r="D72" s="124">
        <v>40</v>
      </c>
      <c r="E72" s="116">
        <v>40</v>
      </c>
      <c r="F72" s="116">
        <v>40</v>
      </c>
      <c r="G72" s="125">
        <v>40</v>
      </c>
      <c r="H72" s="142">
        <v>40</v>
      </c>
      <c r="I72" s="116"/>
      <c r="J72" s="124">
        <v>40</v>
      </c>
      <c r="K72" s="116">
        <v>40</v>
      </c>
      <c r="L72" s="116">
        <v>40</v>
      </c>
      <c r="M72" s="125">
        <v>41</v>
      </c>
      <c r="N72" s="142">
        <v>40</v>
      </c>
      <c r="O72" s="116"/>
      <c r="P72" s="126">
        <f t="shared" si="5"/>
        <v>100</v>
      </c>
      <c r="Q72" s="117">
        <f t="shared" si="5"/>
        <v>100</v>
      </c>
      <c r="R72" s="117">
        <f t="shared" si="5"/>
        <v>100</v>
      </c>
      <c r="S72" s="127">
        <f t="shared" si="5"/>
        <v>102.5</v>
      </c>
      <c r="T72" s="145">
        <f t="shared" si="5"/>
        <v>100</v>
      </c>
      <c r="U72" s="115"/>
    </row>
    <row r="73" spans="2:22" ht="14" x14ac:dyDescent="0.2">
      <c r="B73" s="110" t="s">
        <v>116</v>
      </c>
      <c r="C73" s="102"/>
      <c r="D73" s="124">
        <v>32</v>
      </c>
      <c r="E73" s="116">
        <v>32</v>
      </c>
      <c r="F73" s="116">
        <v>32</v>
      </c>
      <c r="G73" s="125">
        <v>32</v>
      </c>
      <c r="H73" s="142">
        <v>32</v>
      </c>
      <c r="I73" s="116"/>
      <c r="J73" s="124">
        <v>13</v>
      </c>
      <c r="K73" s="116">
        <v>29</v>
      </c>
      <c r="L73" s="116">
        <v>30</v>
      </c>
      <c r="M73" s="125">
        <v>32</v>
      </c>
      <c r="N73" s="142">
        <v>34</v>
      </c>
      <c r="O73" s="116"/>
      <c r="P73" s="126">
        <f t="shared" si="5"/>
        <v>40.625</v>
      </c>
      <c r="Q73" s="117">
        <f t="shared" si="5"/>
        <v>90.625</v>
      </c>
      <c r="R73" s="117">
        <f t="shared" si="5"/>
        <v>93.75</v>
      </c>
      <c r="S73" s="127">
        <f t="shared" si="5"/>
        <v>100</v>
      </c>
      <c r="T73" s="145">
        <f t="shared" si="5"/>
        <v>106.25</v>
      </c>
      <c r="U73" s="115"/>
    </row>
    <row r="74" spans="2:22" ht="14" x14ac:dyDescent="0.2">
      <c r="B74" s="110" t="s">
        <v>43</v>
      </c>
      <c r="C74" s="102"/>
      <c r="D74" s="124">
        <v>55</v>
      </c>
      <c r="E74" s="116">
        <v>60</v>
      </c>
      <c r="F74" s="116">
        <v>60</v>
      </c>
      <c r="G74" s="125">
        <v>60</v>
      </c>
      <c r="H74" s="142">
        <v>60</v>
      </c>
      <c r="I74" s="116"/>
      <c r="J74" s="124">
        <v>21</v>
      </c>
      <c r="K74" s="116">
        <v>17</v>
      </c>
      <c r="L74" s="116">
        <v>60</v>
      </c>
      <c r="M74" s="125">
        <v>60</v>
      </c>
      <c r="N74" s="142">
        <v>60</v>
      </c>
      <c r="O74" s="116"/>
      <c r="P74" s="126">
        <f t="shared" si="5"/>
        <v>38.18181818181818</v>
      </c>
      <c r="Q74" s="117">
        <f t="shared" si="5"/>
        <v>28.333333333333332</v>
      </c>
      <c r="R74" s="117">
        <f t="shared" si="5"/>
        <v>100</v>
      </c>
      <c r="S74" s="127">
        <f t="shared" si="5"/>
        <v>100</v>
      </c>
      <c r="T74" s="145">
        <f t="shared" si="5"/>
        <v>100</v>
      </c>
      <c r="U74" s="115"/>
    </row>
    <row r="75" spans="2:22" ht="14" x14ac:dyDescent="0.2">
      <c r="B75" s="110" t="s">
        <v>125</v>
      </c>
      <c r="C75" s="102"/>
      <c r="D75" s="124">
        <v>23</v>
      </c>
      <c r="E75" s="116" t="s">
        <v>41</v>
      </c>
      <c r="F75" s="116" t="s">
        <v>41</v>
      </c>
      <c r="G75" s="125" t="s">
        <v>41</v>
      </c>
      <c r="H75" s="142" t="s">
        <v>41</v>
      </c>
      <c r="I75" s="116"/>
      <c r="J75" s="124">
        <v>0</v>
      </c>
      <c r="K75" s="116" t="s">
        <v>41</v>
      </c>
      <c r="L75" s="116" t="s">
        <v>41</v>
      </c>
      <c r="M75" s="125" t="s">
        <v>41</v>
      </c>
      <c r="N75" s="142" t="s">
        <v>41</v>
      </c>
      <c r="O75" s="116"/>
      <c r="P75" s="126">
        <f t="shared" si="5"/>
        <v>0</v>
      </c>
      <c r="Q75" s="117" t="s">
        <v>41</v>
      </c>
      <c r="R75" s="117" t="s">
        <v>41</v>
      </c>
      <c r="S75" s="127" t="s">
        <v>41</v>
      </c>
      <c r="T75" s="145" t="s">
        <v>41</v>
      </c>
      <c r="U75" s="115"/>
    </row>
    <row r="76" spans="2:22" ht="14" x14ac:dyDescent="0.2">
      <c r="B76" s="110" t="s">
        <v>194</v>
      </c>
      <c r="C76" s="102"/>
      <c r="D76" s="124" t="s">
        <v>41</v>
      </c>
      <c r="E76" s="116" t="s">
        <v>41</v>
      </c>
      <c r="F76" s="116">
        <v>20</v>
      </c>
      <c r="G76" s="125">
        <v>20</v>
      </c>
      <c r="H76" s="142">
        <v>20</v>
      </c>
      <c r="I76" s="116"/>
      <c r="J76" s="124" t="s">
        <v>41</v>
      </c>
      <c r="K76" s="116" t="s">
        <v>41</v>
      </c>
      <c r="L76" s="116">
        <v>4</v>
      </c>
      <c r="M76" s="125">
        <v>20</v>
      </c>
      <c r="N76" s="142">
        <v>20</v>
      </c>
      <c r="O76" s="116"/>
      <c r="P76" s="126" t="s">
        <v>41</v>
      </c>
      <c r="Q76" s="117" t="s">
        <v>41</v>
      </c>
      <c r="R76" s="117" t="s">
        <v>41</v>
      </c>
      <c r="S76" s="127">
        <f t="shared" si="5"/>
        <v>100</v>
      </c>
      <c r="T76" s="145">
        <f t="shared" si="5"/>
        <v>100</v>
      </c>
      <c r="U76" s="115"/>
    </row>
    <row r="77" spans="2:22" ht="14" x14ac:dyDescent="0.2">
      <c r="B77" s="110" t="s">
        <v>264</v>
      </c>
      <c r="C77" s="102"/>
      <c r="D77" s="124">
        <v>23</v>
      </c>
      <c r="E77" s="116">
        <v>20</v>
      </c>
      <c r="F77" s="116">
        <v>20</v>
      </c>
      <c r="G77" s="125">
        <v>20</v>
      </c>
      <c r="H77" s="142">
        <v>20</v>
      </c>
      <c r="I77" s="116"/>
      <c r="J77" s="124">
        <v>1</v>
      </c>
      <c r="K77" s="116">
        <v>1</v>
      </c>
      <c r="L77" s="116">
        <v>2</v>
      </c>
      <c r="M77" s="125">
        <v>17</v>
      </c>
      <c r="N77" s="142">
        <v>20</v>
      </c>
      <c r="O77" s="116"/>
      <c r="P77" s="126" t="s">
        <v>41</v>
      </c>
      <c r="Q77" s="117">
        <f t="shared" si="5"/>
        <v>5</v>
      </c>
      <c r="R77" s="117">
        <f t="shared" si="5"/>
        <v>10</v>
      </c>
      <c r="S77" s="127">
        <f t="shared" si="5"/>
        <v>85</v>
      </c>
      <c r="T77" s="145">
        <f t="shared" si="5"/>
        <v>100</v>
      </c>
      <c r="U77" s="115"/>
    </row>
    <row r="78" spans="2:22" ht="14" x14ac:dyDescent="0.2">
      <c r="B78" s="110" t="s">
        <v>184</v>
      </c>
      <c r="C78" s="102"/>
      <c r="D78" s="124" t="s">
        <v>41</v>
      </c>
      <c r="E78" s="116">
        <v>20</v>
      </c>
      <c r="F78" s="116">
        <v>20</v>
      </c>
      <c r="G78" s="125">
        <v>20</v>
      </c>
      <c r="H78" s="142">
        <v>20</v>
      </c>
      <c r="I78" s="116"/>
      <c r="J78" s="124" t="s">
        <v>41</v>
      </c>
      <c r="K78" s="116">
        <v>2</v>
      </c>
      <c r="L78" s="116">
        <v>8</v>
      </c>
      <c r="M78" s="125">
        <v>15</v>
      </c>
      <c r="N78" s="142">
        <v>17</v>
      </c>
      <c r="O78" s="116"/>
      <c r="P78" s="126" t="s">
        <v>41</v>
      </c>
      <c r="Q78" s="117" t="s">
        <v>41</v>
      </c>
      <c r="R78" s="117">
        <f t="shared" si="5"/>
        <v>40</v>
      </c>
      <c r="S78" s="127">
        <f t="shared" si="5"/>
        <v>75</v>
      </c>
      <c r="T78" s="145">
        <f t="shared" si="5"/>
        <v>85</v>
      </c>
      <c r="U78" s="115"/>
    </row>
    <row r="79" spans="2:22" ht="14" x14ac:dyDescent="0.2">
      <c r="B79" s="110" t="s">
        <v>42</v>
      </c>
      <c r="C79" s="102"/>
      <c r="D79" s="124">
        <v>40</v>
      </c>
      <c r="E79" s="116">
        <v>40</v>
      </c>
      <c r="F79" s="116">
        <v>40</v>
      </c>
      <c r="G79" s="125">
        <v>40</v>
      </c>
      <c r="H79" s="142">
        <v>45</v>
      </c>
      <c r="I79" s="116"/>
      <c r="J79" s="124">
        <v>40</v>
      </c>
      <c r="K79" s="116">
        <v>40</v>
      </c>
      <c r="L79" s="116">
        <v>40</v>
      </c>
      <c r="M79" s="125">
        <v>40</v>
      </c>
      <c r="N79" s="142">
        <v>46</v>
      </c>
      <c r="O79" s="116"/>
      <c r="P79" s="126">
        <f t="shared" si="5"/>
        <v>100</v>
      </c>
      <c r="Q79" s="117">
        <f t="shared" si="5"/>
        <v>100</v>
      </c>
      <c r="R79" s="117">
        <f t="shared" si="5"/>
        <v>100</v>
      </c>
      <c r="S79" s="127">
        <f t="shared" si="5"/>
        <v>100</v>
      </c>
      <c r="T79" s="145">
        <f t="shared" si="5"/>
        <v>102.22222222222223</v>
      </c>
      <c r="U79" s="115"/>
    </row>
    <row r="80" spans="2:22" ht="14" x14ac:dyDescent="0.2">
      <c r="B80" s="110" t="s">
        <v>115</v>
      </c>
      <c r="C80" s="102"/>
      <c r="D80" s="124">
        <v>27</v>
      </c>
      <c r="E80" s="116">
        <v>27</v>
      </c>
      <c r="F80" s="116">
        <v>27</v>
      </c>
      <c r="G80" s="125">
        <v>27</v>
      </c>
      <c r="H80" s="142">
        <v>22</v>
      </c>
      <c r="I80" s="116"/>
      <c r="J80" s="124">
        <v>20</v>
      </c>
      <c r="K80" s="116">
        <v>22</v>
      </c>
      <c r="L80" s="116">
        <v>27</v>
      </c>
      <c r="M80" s="125">
        <v>28</v>
      </c>
      <c r="N80" s="142">
        <v>23</v>
      </c>
      <c r="O80" s="116"/>
      <c r="P80" s="126">
        <f t="shared" si="5"/>
        <v>74.074074074074076</v>
      </c>
      <c r="Q80" s="117">
        <f t="shared" si="5"/>
        <v>81.481481481481481</v>
      </c>
      <c r="R80" s="117">
        <f t="shared" si="5"/>
        <v>100</v>
      </c>
      <c r="S80" s="127">
        <f t="shared" si="5"/>
        <v>103.70370370370371</v>
      </c>
      <c r="T80" s="145">
        <f t="shared" si="5"/>
        <v>104.54545454545455</v>
      </c>
      <c r="U80" s="115"/>
      <c r="V80" s="115"/>
    </row>
    <row r="81" spans="2:22" ht="14" x14ac:dyDescent="0.2">
      <c r="B81" s="111" t="s">
        <v>165</v>
      </c>
      <c r="C81" s="102"/>
      <c r="D81" s="128">
        <v>25</v>
      </c>
      <c r="E81" s="129">
        <v>20</v>
      </c>
      <c r="F81" s="129">
        <v>20</v>
      </c>
      <c r="G81" s="130">
        <v>20</v>
      </c>
      <c r="H81" s="143">
        <v>20</v>
      </c>
      <c r="I81" s="116"/>
      <c r="J81" s="128">
        <v>7</v>
      </c>
      <c r="K81" s="129">
        <v>2</v>
      </c>
      <c r="L81" s="129">
        <v>6</v>
      </c>
      <c r="M81" s="130">
        <v>4</v>
      </c>
      <c r="N81" s="143">
        <v>3</v>
      </c>
      <c r="O81" s="116"/>
      <c r="P81" s="131" t="s">
        <v>41</v>
      </c>
      <c r="Q81" s="132" t="s">
        <v>41</v>
      </c>
      <c r="R81" s="132">
        <f t="shared" si="5"/>
        <v>30</v>
      </c>
      <c r="S81" s="133">
        <f t="shared" si="5"/>
        <v>20</v>
      </c>
      <c r="T81" s="146">
        <f t="shared" si="5"/>
        <v>15</v>
      </c>
      <c r="U81" s="115"/>
      <c r="V81" s="115"/>
    </row>
    <row r="82" spans="2:22" ht="14" x14ac:dyDescent="0.2">
      <c r="B82" s="112"/>
      <c r="C82" s="102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7"/>
      <c r="Q82" s="117"/>
      <c r="R82" s="116"/>
      <c r="S82" s="116"/>
      <c r="T82" s="116"/>
      <c r="U82" s="115"/>
      <c r="V82" s="115"/>
    </row>
    <row r="83" spans="2:22" ht="14" x14ac:dyDescent="0.2">
      <c r="B83" s="109" t="s">
        <v>256</v>
      </c>
      <c r="C83" s="99"/>
      <c r="D83" s="118">
        <f>SUM(D84:D102)</f>
        <v>455</v>
      </c>
      <c r="E83" s="119">
        <f>SUM(E84:E102)</f>
        <v>455</v>
      </c>
      <c r="F83" s="119">
        <f>SUM(F84:F102)</f>
        <v>471</v>
      </c>
      <c r="G83" s="120">
        <f>SUM(G84:G102)</f>
        <v>491</v>
      </c>
      <c r="H83" s="141">
        <f>SUM(H84:H102)</f>
        <v>491</v>
      </c>
      <c r="I83" s="114"/>
      <c r="J83" s="118">
        <f>SUM(J84:J102)</f>
        <v>457</v>
      </c>
      <c r="K83" s="119">
        <f>SUM(K84:K102)</f>
        <v>456</v>
      </c>
      <c r="L83" s="119">
        <f>SUM(L84:L102)</f>
        <v>471</v>
      </c>
      <c r="M83" s="120">
        <f>SUM(M84:M102)</f>
        <v>480</v>
      </c>
      <c r="N83" s="141">
        <f>SUM(N84:N102)</f>
        <v>493</v>
      </c>
      <c r="O83" s="114"/>
      <c r="P83" s="121">
        <f t="shared" ref="P83:T98" si="6">J83*100/D83</f>
        <v>100.43956043956044</v>
      </c>
      <c r="Q83" s="122">
        <f t="shared" si="6"/>
        <v>100.21978021978022</v>
      </c>
      <c r="R83" s="122">
        <f t="shared" si="6"/>
        <v>100</v>
      </c>
      <c r="S83" s="123">
        <f t="shared" si="6"/>
        <v>97.759674134419555</v>
      </c>
      <c r="T83" s="144">
        <f t="shared" si="6"/>
        <v>100.40733197556008</v>
      </c>
      <c r="U83" s="115"/>
    </row>
    <row r="84" spans="2:22" ht="14" x14ac:dyDescent="0.2">
      <c r="B84" s="110" t="s">
        <v>40</v>
      </c>
      <c r="C84" s="102"/>
      <c r="D84" s="124">
        <v>27</v>
      </c>
      <c r="E84" s="116">
        <v>27</v>
      </c>
      <c r="F84" s="116" t="s">
        <v>41</v>
      </c>
      <c r="G84" s="125" t="s">
        <v>41</v>
      </c>
      <c r="H84" s="142" t="s">
        <v>41</v>
      </c>
      <c r="I84" s="116"/>
      <c r="J84" s="124">
        <v>28</v>
      </c>
      <c r="K84" s="116">
        <v>27</v>
      </c>
      <c r="L84" s="116" t="s">
        <v>41</v>
      </c>
      <c r="M84" s="125" t="s">
        <v>41</v>
      </c>
      <c r="N84" s="142" t="s">
        <v>41</v>
      </c>
      <c r="O84" s="116"/>
      <c r="P84" s="126">
        <f t="shared" si="6"/>
        <v>103.70370370370371</v>
      </c>
      <c r="Q84" s="117">
        <f t="shared" si="6"/>
        <v>100</v>
      </c>
      <c r="R84" s="117" t="s">
        <v>41</v>
      </c>
      <c r="S84" s="127" t="s">
        <v>41</v>
      </c>
      <c r="T84" s="145" t="s">
        <v>41</v>
      </c>
      <c r="U84" s="115"/>
    </row>
    <row r="85" spans="2:22" ht="14" x14ac:dyDescent="0.2">
      <c r="B85" s="110" t="s">
        <v>39</v>
      </c>
      <c r="C85" s="102"/>
      <c r="D85" s="124">
        <v>30</v>
      </c>
      <c r="E85" s="116">
        <v>30</v>
      </c>
      <c r="F85" s="116" t="s">
        <v>41</v>
      </c>
      <c r="G85" s="125" t="s">
        <v>41</v>
      </c>
      <c r="H85" s="142" t="s">
        <v>41</v>
      </c>
      <c r="I85" s="116"/>
      <c r="J85" s="124">
        <v>30</v>
      </c>
      <c r="K85" s="116">
        <v>30</v>
      </c>
      <c r="L85" s="116" t="s">
        <v>41</v>
      </c>
      <c r="M85" s="125" t="s">
        <v>41</v>
      </c>
      <c r="N85" s="142" t="s">
        <v>41</v>
      </c>
      <c r="O85" s="116"/>
      <c r="P85" s="126">
        <f t="shared" si="6"/>
        <v>100</v>
      </c>
      <c r="Q85" s="117">
        <f t="shared" si="6"/>
        <v>100</v>
      </c>
      <c r="R85" s="117" t="s">
        <v>41</v>
      </c>
      <c r="S85" s="127" t="s">
        <v>41</v>
      </c>
      <c r="T85" s="145" t="s">
        <v>41</v>
      </c>
      <c r="U85" s="115"/>
    </row>
    <row r="86" spans="2:22" ht="14" x14ac:dyDescent="0.2">
      <c r="B86" s="110" t="s">
        <v>38</v>
      </c>
      <c r="C86" s="102"/>
      <c r="D86" s="124">
        <v>20</v>
      </c>
      <c r="E86" s="116">
        <v>20</v>
      </c>
      <c r="F86" s="116">
        <v>20</v>
      </c>
      <c r="G86" s="125">
        <v>20</v>
      </c>
      <c r="H86" s="142">
        <v>20</v>
      </c>
      <c r="I86" s="116"/>
      <c r="J86" s="124">
        <v>20</v>
      </c>
      <c r="K86" s="116">
        <v>20</v>
      </c>
      <c r="L86" s="116">
        <v>20</v>
      </c>
      <c r="M86" s="125">
        <v>20</v>
      </c>
      <c r="N86" s="142">
        <v>21</v>
      </c>
      <c r="O86" s="116"/>
      <c r="P86" s="126">
        <f t="shared" si="6"/>
        <v>100</v>
      </c>
      <c r="Q86" s="117">
        <f t="shared" si="6"/>
        <v>100</v>
      </c>
      <c r="R86" s="117">
        <f t="shared" si="6"/>
        <v>100</v>
      </c>
      <c r="S86" s="127">
        <f t="shared" si="6"/>
        <v>100</v>
      </c>
      <c r="T86" s="145">
        <f t="shared" si="6"/>
        <v>105</v>
      </c>
      <c r="U86" s="115"/>
    </row>
    <row r="87" spans="2:22" ht="14" x14ac:dyDescent="0.2">
      <c r="B87" s="110" t="s">
        <v>195</v>
      </c>
      <c r="C87" s="102"/>
      <c r="D87" s="124" t="s">
        <v>41</v>
      </c>
      <c r="E87" s="116" t="s">
        <v>41</v>
      </c>
      <c r="F87" s="116">
        <v>20</v>
      </c>
      <c r="G87" s="125">
        <v>20</v>
      </c>
      <c r="H87" s="142">
        <v>20</v>
      </c>
      <c r="I87" s="116"/>
      <c r="J87" s="124" t="s">
        <v>41</v>
      </c>
      <c r="K87" s="116" t="s">
        <v>41</v>
      </c>
      <c r="L87" s="116">
        <v>20</v>
      </c>
      <c r="M87" s="125">
        <v>20</v>
      </c>
      <c r="N87" s="142">
        <v>20</v>
      </c>
      <c r="O87" s="116"/>
      <c r="P87" s="126" t="s">
        <v>41</v>
      </c>
      <c r="Q87" s="117" t="s">
        <v>41</v>
      </c>
      <c r="R87" s="117" t="s">
        <v>41</v>
      </c>
      <c r="S87" s="127">
        <f t="shared" si="6"/>
        <v>100</v>
      </c>
      <c r="T87" s="145">
        <f t="shared" si="6"/>
        <v>100</v>
      </c>
      <c r="U87" s="115"/>
    </row>
    <row r="88" spans="2:22" ht="14" x14ac:dyDescent="0.2">
      <c r="B88" s="110" t="s">
        <v>37</v>
      </c>
      <c r="C88" s="102"/>
      <c r="D88" s="124">
        <v>27</v>
      </c>
      <c r="E88" s="116">
        <v>27</v>
      </c>
      <c r="F88" s="116" t="s">
        <v>41</v>
      </c>
      <c r="G88" s="125" t="s">
        <v>41</v>
      </c>
      <c r="H88" s="142" t="s">
        <v>41</v>
      </c>
      <c r="I88" s="116"/>
      <c r="J88" s="124">
        <v>27</v>
      </c>
      <c r="K88" s="116">
        <v>27</v>
      </c>
      <c r="L88" s="116" t="s">
        <v>41</v>
      </c>
      <c r="M88" s="125" t="s">
        <v>41</v>
      </c>
      <c r="N88" s="142" t="s">
        <v>41</v>
      </c>
      <c r="O88" s="116"/>
      <c r="P88" s="126">
        <f t="shared" si="6"/>
        <v>100</v>
      </c>
      <c r="Q88" s="117">
        <f t="shared" si="6"/>
        <v>100</v>
      </c>
      <c r="R88" s="117" t="s">
        <v>41</v>
      </c>
      <c r="S88" s="127" t="s">
        <v>41</v>
      </c>
      <c r="T88" s="145" t="s">
        <v>41</v>
      </c>
      <c r="U88" s="115"/>
    </row>
    <row r="89" spans="2:22" ht="14" x14ac:dyDescent="0.2">
      <c r="B89" s="110" t="s">
        <v>196</v>
      </c>
      <c r="C89" s="102"/>
      <c r="D89" s="124" t="s">
        <v>41</v>
      </c>
      <c r="E89" s="116" t="s">
        <v>41</v>
      </c>
      <c r="F89" s="116">
        <v>57</v>
      </c>
      <c r="G89" s="125">
        <v>57</v>
      </c>
      <c r="H89" s="142">
        <v>57</v>
      </c>
      <c r="I89" s="116"/>
      <c r="J89" s="124" t="s">
        <v>41</v>
      </c>
      <c r="K89" s="116" t="s">
        <v>41</v>
      </c>
      <c r="L89" s="116">
        <v>57</v>
      </c>
      <c r="M89" s="125">
        <v>57</v>
      </c>
      <c r="N89" s="142">
        <v>57</v>
      </c>
      <c r="O89" s="116"/>
      <c r="P89" s="126" t="s">
        <v>41</v>
      </c>
      <c r="Q89" s="117" t="s">
        <v>41</v>
      </c>
      <c r="R89" s="117" t="s">
        <v>41</v>
      </c>
      <c r="S89" s="127">
        <f t="shared" si="6"/>
        <v>100</v>
      </c>
      <c r="T89" s="145">
        <f t="shared" si="6"/>
        <v>100</v>
      </c>
      <c r="U89" s="115"/>
    </row>
    <row r="90" spans="2:22" ht="14" x14ac:dyDescent="0.2">
      <c r="B90" s="110" t="s">
        <v>36</v>
      </c>
      <c r="C90" s="102"/>
      <c r="D90" s="124">
        <v>56</v>
      </c>
      <c r="E90" s="116">
        <v>56</v>
      </c>
      <c r="F90" s="116">
        <v>56</v>
      </c>
      <c r="G90" s="125">
        <v>56</v>
      </c>
      <c r="H90" s="142">
        <v>56</v>
      </c>
      <c r="I90" s="116"/>
      <c r="J90" s="124">
        <v>56</v>
      </c>
      <c r="K90" s="116">
        <v>56</v>
      </c>
      <c r="L90" s="116">
        <v>56</v>
      </c>
      <c r="M90" s="125">
        <v>56</v>
      </c>
      <c r="N90" s="142">
        <v>56</v>
      </c>
      <c r="O90" s="116"/>
      <c r="P90" s="126">
        <f t="shared" si="6"/>
        <v>100</v>
      </c>
      <c r="Q90" s="117">
        <f t="shared" si="6"/>
        <v>100</v>
      </c>
      <c r="R90" s="117">
        <f t="shared" si="6"/>
        <v>100</v>
      </c>
      <c r="S90" s="127">
        <f t="shared" si="6"/>
        <v>100</v>
      </c>
      <c r="T90" s="145">
        <f t="shared" si="6"/>
        <v>100</v>
      </c>
      <c r="U90" s="115"/>
    </row>
    <row r="91" spans="2:22" ht="14" x14ac:dyDescent="0.2">
      <c r="B91" s="110" t="s">
        <v>197</v>
      </c>
      <c r="C91" s="102"/>
      <c r="D91" s="124" t="s">
        <v>41</v>
      </c>
      <c r="E91" s="116" t="s">
        <v>41</v>
      </c>
      <c r="F91" s="116">
        <v>45</v>
      </c>
      <c r="G91" s="125">
        <v>45</v>
      </c>
      <c r="H91" s="142">
        <v>45</v>
      </c>
      <c r="I91" s="116"/>
      <c r="J91" s="124" t="s">
        <v>41</v>
      </c>
      <c r="K91" s="116" t="s">
        <v>41</v>
      </c>
      <c r="L91" s="116">
        <v>45</v>
      </c>
      <c r="M91" s="125">
        <v>45</v>
      </c>
      <c r="N91" s="142">
        <v>45</v>
      </c>
      <c r="O91" s="116"/>
      <c r="P91" s="126"/>
      <c r="Q91" s="117"/>
      <c r="R91" s="117"/>
      <c r="S91" s="127">
        <f t="shared" si="6"/>
        <v>100</v>
      </c>
      <c r="T91" s="145">
        <f t="shared" si="6"/>
        <v>100</v>
      </c>
      <c r="U91" s="115"/>
    </row>
    <row r="92" spans="2:22" ht="14" x14ac:dyDescent="0.2">
      <c r="B92" s="110" t="s">
        <v>35</v>
      </c>
      <c r="C92" s="102"/>
      <c r="D92" s="124">
        <v>56</v>
      </c>
      <c r="E92" s="116">
        <v>56</v>
      </c>
      <c r="F92" s="116">
        <v>56</v>
      </c>
      <c r="G92" s="125">
        <v>56</v>
      </c>
      <c r="H92" s="142">
        <v>56</v>
      </c>
      <c r="I92" s="116"/>
      <c r="J92" s="124">
        <v>57</v>
      </c>
      <c r="K92" s="116">
        <v>57</v>
      </c>
      <c r="L92" s="116">
        <v>56</v>
      </c>
      <c r="M92" s="125">
        <v>56</v>
      </c>
      <c r="N92" s="142">
        <v>56</v>
      </c>
      <c r="O92" s="116"/>
      <c r="P92" s="126">
        <f t="shared" si="6"/>
        <v>101.78571428571429</v>
      </c>
      <c r="Q92" s="117">
        <f t="shared" si="6"/>
        <v>101.78571428571429</v>
      </c>
      <c r="R92" s="117">
        <f t="shared" si="6"/>
        <v>100</v>
      </c>
      <c r="S92" s="127">
        <f t="shared" si="6"/>
        <v>100</v>
      </c>
      <c r="T92" s="145">
        <f t="shared" si="6"/>
        <v>100</v>
      </c>
      <c r="U92" s="115"/>
    </row>
    <row r="93" spans="2:22" ht="14" x14ac:dyDescent="0.2">
      <c r="B93" s="110" t="s">
        <v>198</v>
      </c>
      <c r="C93" s="102"/>
      <c r="D93" s="124" t="s">
        <v>41</v>
      </c>
      <c r="E93" s="116" t="s">
        <v>41</v>
      </c>
      <c r="F93" s="116">
        <v>60</v>
      </c>
      <c r="G93" s="125">
        <v>60</v>
      </c>
      <c r="H93" s="142">
        <v>60</v>
      </c>
      <c r="I93" s="116"/>
      <c r="J93" s="124" t="s">
        <v>41</v>
      </c>
      <c r="K93" s="116" t="s">
        <v>41</v>
      </c>
      <c r="L93" s="116">
        <v>60</v>
      </c>
      <c r="M93" s="125">
        <v>60</v>
      </c>
      <c r="N93" s="142">
        <v>61</v>
      </c>
      <c r="O93" s="116"/>
      <c r="P93" s="126" t="s">
        <v>41</v>
      </c>
      <c r="Q93" s="117" t="s">
        <v>41</v>
      </c>
      <c r="R93" s="117" t="s">
        <v>41</v>
      </c>
      <c r="S93" s="127">
        <f t="shared" si="6"/>
        <v>100</v>
      </c>
      <c r="T93" s="145">
        <f t="shared" si="6"/>
        <v>101.66666666666667</v>
      </c>
      <c r="U93" s="115"/>
    </row>
    <row r="94" spans="2:22" ht="14" x14ac:dyDescent="0.2">
      <c r="B94" s="110" t="s">
        <v>34</v>
      </c>
      <c r="C94" s="102"/>
      <c r="D94" s="124">
        <v>20</v>
      </c>
      <c r="E94" s="116">
        <v>20</v>
      </c>
      <c r="F94" s="116" t="s">
        <v>41</v>
      </c>
      <c r="G94" s="125" t="s">
        <v>41</v>
      </c>
      <c r="H94" s="142" t="s">
        <v>41</v>
      </c>
      <c r="I94" s="116"/>
      <c r="J94" s="124">
        <v>20</v>
      </c>
      <c r="K94" s="116">
        <v>20</v>
      </c>
      <c r="L94" s="116" t="s">
        <v>41</v>
      </c>
      <c r="M94" s="125" t="s">
        <v>41</v>
      </c>
      <c r="N94" s="142" t="s">
        <v>41</v>
      </c>
      <c r="O94" s="116"/>
      <c r="P94" s="126">
        <f t="shared" si="6"/>
        <v>100</v>
      </c>
      <c r="Q94" s="117">
        <f t="shared" si="6"/>
        <v>100</v>
      </c>
      <c r="R94" s="117" t="s">
        <v>41</v>
      </c>
      <c r="S94" s="127" t="s">
        <v>41</v>
      </c>
      <c r="T94" s="145" t="s">
        <v>41</v>
      </c>
      <c r="U94" s="115"/>
    </row>
    <row r="95" spans="2:22" ht="14" x14ac:dyDescent="0.2">
      <c r="B95" s="110" t="s">
        <v>33</v>
      </c>
      <c r="C95" s="102"/>
      <c r="D95" s="124">
        <v>20</v>
      </c>
      <c r="E95" s="116">
        <v>20</v>
      </c>
      <c r="F95" s="116" t="s">
        <v>41</v>
      </c>
      <c r="G95" s="125" t="s">
        <v>41</v>
      </c>
      <c r="H95" s="142" t="s">
        <v>41</v>
      </c>
      <c r="I95" s="116"/>
      <c r="J95" s="124">
        <v>20</v>
      </c>
      <c r="K95" s="116">
        <v>20</v>
      </c>
      <c r="L95" s="116" t="s">
        <v>41</v>
      </c>
      <c r="M95" s="125" t="s">
        <v>41</v>
      </c>
      <c r="N95" s="142" t="s">
        <v>41</v>
      </c>
      <c r="O95" s="116"/>
      <c r="P95" s="126">
        <f t="shared" si="6"/>
        <v>100</v>
      </c>
      <c r="Q95" s="117">
        <f t="shared" si="6"/>
        <v>100</v>
      </c>
      <c r="R95" s="117" t="s">
        <v>41</v>
      </c>
      <c r="S95" s="127" t="s">
        <v>41</v>
      </c>
      <c r="T95" s="145" t="s">
        <v>41</v>
      </c>
      <c r="U95" s="115"/>
    </row>
    <row r="96" spans="2:22" ht="14" x14ac:dyDescent="0.2">
      <c r="B96" s="110" t="s">
        <v>199</v>
      </c>
      <c r="C96" s="102"/>
      <c r="D96" s="124" t="s">
        <v>41</v>
      </c>
      <c r="E96" s="116" t="s">
        <v>41</v>
      </c>
      <c r="F96" s="116">
        <v>20</v>
      </c>
      <c r="G96" s="125">
        <v>20</v>
      </c>
      <c r="H96" s="142">
        <v>20</v>
      </c>
      <c r="I96" s="116"/>
      <c r="J96" s="124" t="s">
        <v>41</v>
      </c>
      <c r="K96" s="116" t="s">
        <v>41</v>
      </c>
      <c r="L96" s="116">
        <v>20</v>
      </c>
      <c r="M96" s="125">
        <v>20</v>
      </c>
      <c r="N96" s="142">
        <v>20</v>
      </c>
      <c r="O96" s="116"/>
      <c r="P96" s="126" t="s">
        <v>41</v>
      </c>
      <c r="Q96" s="117" t="s">
        <v>41</v>
      </c>
      <c r="R96" s="117" t="s">
        <v>41</v>
      </c>
      <c r="S96" s="127">
        <f t="shared" si="6"/>
        <v>100</v>
      </c>
      <c r="T96" s="145">
        <f t="shared" si="6"/>
        <v>100</v>
      </c>
      <c r="U96" s="115"/>
    </row>
    <row r="97" spans="2:22" ht="14" x14ac:dyDescent="0.2">
      <c r="B97" s="110" t="s">
        <v>265</v>
      </c>
      <c r="C97" s="102"/>
      <c r="D97" s="124" t="s">
        <v>41</v>
      </c>
      <c r="E97" s="116" t="s">
        <v>41</v>
      </c>
      <c r="F97" s="116" t="s">
        <v>41</v>
      </c>
      <c r="G97" s="125">
        <v>20</v>
      </c>
      <c r="H97" s="142">
        <v>20</v>
      </c>
      <c r="I97" s="116"/>
      <c r="J97" s="124" t="s">
        <v>41</v>
      </c>
      <c r="K97" s="116" t="s">
        <v>41</v>
      </c>
      <c r="L97" s="116" t="s">
        <v>41</v>
      </c>
      <c r="M97" s="125">
        <v>20</v>
      </c>
      <c r="N97" s="142">
        <v>20</v>
      </c>
      <c r="O97" s="116"/>
      <c r="P97" s="126" t="s">
        <v>41</v>
      </c>
      <c r="Q97" s="117" t="s">
        <v>41</v>
      </c>
      <c r="R97" s="117" t="s">
        <v>41</v>
      </c>
      <c r="S97" s="127" t="s">
        <v>41</v>
      </c>
      <c r="T97" s="145">
        <f t="shared" si="6"/>
        <v>100</v>
      </c>
      <c r="U97" s="115"/>
    </row>
    <row r="98" spans="2:22" ht="14" x14ac:dyDescent="0.2">
      <c r="B98" s="110" t="s">
        <v>32</v>
      </c>
      <c r="C98" s="102"/>
      <c r="D98" s="124">
        <v>42</v>
      </c>
      <c r="E98" s="116">
        <v>42</v>
      </c>
      <c r="F98" s="116" t="s">
        <v>41</v>
      </c>
      <c r="G98" s="125" t="s">
        <v>41</v>
      </c>
      <c r="H98" s="142" t="s">
        <v>41</v>
      </c>
      <c r="I98" s="116"/>
      <c r="J98" s="124">
        <v>42</v>
      </c>
      <c r="K98" s="116">
        <v>42</v>
      </c>
      <c r="L98" s="116" t="s">
        <v>41</v>
      </c>
      <c r="M98" s="125" t="s">
        <v>41</v>
      </c>
      <c r="N98" s="142" t="s">
        <v>41</v>
      </c>
      <c r="O98" s="116"/>
      <c r="P98" s="126">
        <f t="shared" si="6"/>
        <v>100</v>
      </c>
      <c r="Q98" s="117">
        <f t="shared" si="6"/>
        <v>100</v>
      </c>
      <c r="R98" s="117" t="s">
        <v>41</v>
      </c>
      <c r="S98" s="127" t="s">
        <v>41</v>
      </c>
      <c r="T98" s="145" t="s">
        <v>41</v>
      </c>
      <c r="U98" s="115"/>
    </row>
    <row r="99" spans="2:22" ht="14" x14ac:dyDescent="0.2">
      <c r="B99" s="110" t="s">
        <v>31</v>
      </c>
      <c r="C99" s="102"/>
      <c r="D99" s="124">
        <v>20</v>
      </c>
      <c r="E99" s="116">
        <v>20</v>
      </c>
      <c r="F99" s="116" t="s">
        <v>41</v>
      </c>
      <c r="G99" s="125" t="s">
        <v>41</v>
      </c>
      <c r="H99" s="142" t="s">
        <v>41</v>
      </c>
      <c r="I99" s="116"/>
      <c r="J99" s="124">
        <v>20</v>
      </c>
      <c r="K99" s="116">
        <v>20</v>
      </c>
      <c r="L99" s="116" t="s">
        <v>41</v>
      </c>
      <c r="M99" s="125" t="s">
        <v>41</v>
      </c>
      <c r="N99" s="142" t="s">
        <v>41</v>
      </c>
      <c r="O99" s="116"/>
      <c r="P99" s="126">
        <f t="shared" ref="P99:T102" si="7">J99*100/D99</f>
        <v>100</v>
      </c>
      <c r="Q99" s="117">
        <f t="shared" si="7"/>
        <v>100</v>
      </c>
      <c r="R99" s="117" t="s">
        <v>41</v>
      </c>
      <c r="S99" s="127" t="s">
        <v>41</v>
      </c>
      <c r="T99" s="145" t="s">
        <v>41</v>
      </c>
      <c r="U99" s="115"/>
    </row>
    <row r="100" spans="2:22" ht="14" x14ac:dyDescent="0.2">
      <c r="B100" s="110" t="s">
        <v>30</v>
      </c>
      <c r="C100" s="102"/>
      <c r="D100" s="124">
        <v>41</v>
      </c>
      <c r="E100" s="116">
        <v>41</v>
      </c>
      <c r="F100" s="116">
        <v>41</v>
      </c>
      <c r="G100" s="125">
        <v>41</v>
      </c>
      <c r="H100" s="142">
        <v>41</v>
      </c>
      <c r="I100" s="116"/>
      <c r="J100" s="124">
        <v>41</v>
      </c>
      <c r="K100" s="116">
        <v>41</v>
      </c>
      <c r="L100" s="116">
        <v>41</v>
      </c>
      <c r="M100" s="125">
        <v>30</v>
      </c>
      <c r="N100" s="142">
        <v>41</v>
      </c>
      <c r="O100" s="116"/>
      <c r="P100" s="126">
        <f t="shared" si="7"/>
        <v>100</v>
      </c>
      <c r="Q100" s="117">
        <f t="shared" si="7"/>
        <v>100</v>
      </c>
      <c r="R100" s="117">
        <f t="shared" si="7"/>
        <v>100</v>
      </c>
      <c r="S100" s="127">
        <f t="shared" si="7"/>
        <v>73.170731707317074</v>
      </c>
      <c r="T100" s="145">
        <f t="shared" si="7"/>
        <v>100</v>
      </c>
      <c r="U100" s="115"/>
    </row>
    <row r="101" spans="2:22" ht="14" x14ac:dyDescent="0.2">
      <c r="B101" s="110" t="s">
        <v>87</v>
      </c>
      <c r="C101" s="102"/>
      <c r="D101" s="124">
        <v>40</v>
      </c>
      <c r="E101" s="116">
        <v>40</v>
      </c>
      <c r="F101" s="116">
        <v>40</v>
      </c>
      <c r="G101" s="125">
        <v>40</v>
      </c>
      <c r="H101" s="142">
        <v>40</v>
      </c>
      <c r="I101" s="116"/>
      <c r="J101" s="124">
        <v>40</v>
      </c>
      <c r="K101" s="116">
        <v>40</v>
      </c>
      <c r="L101" s="116">
        <v>40</v>
      </c>
      <c r="M101" s="125">
        <v>40</v>
      </c>
      <c r="N101" s="142">
        <v>40</v>
      </c>
      <c r="O101" s="116"/>
      <c r="P101" s="126">
        <f t="shared" si="7"/>
        <v>100</v>
      </c>
      <c r="Q101" s="117">
        <f t="shared" si="7"/>
        <v>100</v>
      </c>
      <c r="R101" s="117">
        <f t="shared" si="7"/>
        <v>100</v>
      </c>
      <c r="S101" s="127">
        <f t="shared" si="7"/>
        <v>100</v>
      </c>
      <c r="T101" s="145">
        <f t="shared" si="7"/>
        <v>100</v>
      </c>
      <c r="U101" s="115"/>
      <c r="V101" s="115"/>
    </row>
    <row r="102" spans="2:22" ht="14" x14ac:dyDescent="0.2">
      <c r="B102" s="111" t="s">
        <v>86</v>
      </c>
      <c r="C102" s="102"/>
      <c r="D102" s="128">
        <v>56</v>
      </c>
      <c r="E102" s="129">
        <v>56</v>
      </c>
      <c r="F102" s="129">
        <v>56</v>
      </c>
      <c r="G102" s="130">
        <v>56</v>
      </c>
      <c r="H102" s="143">
        <v>56</v>
      </c>
      <c r="I102" s="116"/>
      <c r="J102" s="128">
        <v>56</v>
      </c>
      <c r="K102" s="129">
        <v>56</v>
      </c>
      <c r="L102" s="129">
        <v>56</v>
      </c>
      <c r="M102" s="130">
        <v>56</v>
      </c>
      <c r="N102" s="143">
        <v>56</v>
      </c>
      <c r="O102" s="116"/>
      <c r="P102" s="131">
        <f t="shared" si="7"/>
        <v>100</v>
      </c>
      <c r="Q102" s="132">
        <f t="shared" si="7"/>
        <v>100</v>
      </c>
      <c r="R102" s="132">
        <f t="shared" si="7"/>
        <v>100</v>
      </c>
      <c r="S102" s="133">
        <f t="shared" si="7"/>
        <v>100</v>
      </c>
      <c r="T102" s="146">
        <f t="shared" si="7"/>
        <v>100</v>
      </c>
      <c r="U102" s="115"/>
      <c r="V102" s="115"/>
    </row>
    <row r="103" spans="2:22" ht="13" x14ac:dyDescent="0.15">
      <c r="B103" s="113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</row>
    <row r="104" spans="2:22" ht="14" x14ac:dyDescent="0.2">
      <c r="B104" s="109" t="s">
        <v>258</v>
      </c>
      <c r="C104" s="99"/>
      <c r="D104" s="118" t="s">
        <v>41</v>
      </c>
      <c r="E104" s="119" t="s">
        <v>41</v>
      </c>
      <c r="F104" s="119" t="s">
        <v>41</v>
      </c>
      <c r="G104" s="120">
        <f>SUM(G105:G108)</f>
        <v>143</v>
      </c>
      <c r="H104" s="141">
        <f>SUM(H105:H108)</f>
        <v>150</v>
      </c>
      <c r="I104" s="114"/>
      <c r="J104" s="118" t="s">
        <v>41</v>
      </c>
      <c r="K104" s="119" t="s">
        <v>41</v>
      </c>
      <c r="L104" s="119" t="s">
        <v>41</v>
      </c>
      <c r="M104" s="120">
        <f>SUM(M105:M108)</f>
        <v>144</v>
      </c>
      <c r="N104" s="141">
        <f>SUM(N105:N108)</f>
        <v>150</v>
      </c>
      <c r="O104" s="114"/>
      <c r="P104" s="121" t="s">
        <v>41</v>
      </c>
      <c r="Q104" s="122" t="s">
        <v>41</v>
      </c>
      <c r="R104" s="122" t="s">
        <v>41</v>
      </c>
      <c r="S104" s="123">
        <f t="shared" ref="S104:S114" si="8">M104*100/G104</f>
        <v>100.69930069930069</v>
      </c>
      <c r="T104" s="144">
        <f>N104*100/H104</f>
        <v>100</v>
      </c>
      <c r="U104" s="115"/>
      <c r="V104" s="115"/>
    </row>
    <row r="105" spans="2:22" ht="14" x14ac:dyDescent="0.2">
      <c r="B105" s="110" t="s">
        <v>269</v>
      </c>
      <c r="C105" s="102"/>
      <c r="D105" s="124" t="s">
        <v>41</v>
      </c>
      <c r="E105" s="116" t="s">
        <v>41</v>
      </c>
      <c r="F105" s="116" t="s">
        <v>41</v>
      </c>
      <c r="G105" s="125">
        <v>30</v>
      </c>
      <c r="H105" s="142">
        <v>33</v>
      </c>
      <c r="I105" s="116"/>
      <c r="J105" s="124" t="s">
        <v>41</v>
      </c>
      <c r="K105" s="116" t="s">
        <v>41</v>
      </c>
      <c r="L105" s="116" t="s">
        <v>41</v>
      </c>
      <c r="M105" s="125">
        <v>30</v>
      </c>
      <c r="N105" s="142">
        <v>33</v>
      </c>
      <c r="O105" s="116"/>
      <c r="P105" s="126" t="s">
        <v>41</v>
      </c>
      <c r="Q105" s="117" t="s">
        <v>41</v>
      </c>
      <c r="R105" s="117" t="s">
        <v>41</v>
      </c>
      <c r="S105" s="127">
        <f t="shared" si="8"/>
        <v>100</v>
      </c>
      <c r="T105" s="145">
        <f>N105*100/H105</f>
        <v>100</v>
      </c>
      <c r="U105" s="115"/>
    </row>
    <row r="106" spans="2:22" ht="14" x14ac:dyDescent="0.2">
      <c r="B106" s="110" t="s">
        <v>270</v>
      </c>
      <c r="C106" s="102"/>
      <c r="D106" s="124" t="s">
        <v>83</v>
      </c>
      <c r="E106" s="116" t="s">
        <v>83</v>
      </c>
      <c r="F106" s="116" t="s">
        <v>83</v>
      </c>
      <c r="G106" s="125">
        <v>36</v>
      </c>
      <c r="H106" s="142">
        <v>36</v>
      </c>
      <c r="I106" s="116"/>
      <c r="J106" s="124" t="s">
        <v>83</v>
      </c>
      <c r="K106" s="116" t="s">
        <v>83</v>
      </c>
      <c r="L106" s="116" t="s">
        <v>83</v>
      </c>
      <c r="M106" s="125">
        <v>37</v>
      </c>
      <c r="N106" s="142">
        <v>36</v>
      </c>
      <c r="O106" s="116"/>
      <c r="P106" s="124" t="s">
        <v>83</v>
      </c>
      <c r="Q106" s="116" t="s">
        <v>83</v>
      </c>
      <c r="R106" s="116" t="s">
        <v>83</v>
      </c>
      <c r="S106" s="127">
        <f t="shared" si="8"/>
        <v>102.77777777777777</v>
      </c>
      <c r="T106" s="145">
        <f>N106*100/H106</f>
        <v>100</v>
      </c>
      <c r="U106" s="115"/>
    </row>
    <row r="107" spans="2:22" ht="14" x14ac:dyDescent="0.2">
      <c r="B107" s="110" t="s">
        <v>271</v>
      </c>
      <c r="C107" s="102"/>
      <c r="D107" s="124" t="s">
        <v>83</v>
      </c>
      <c r="E107" s="116" t="s">
        <v>83</v>
      </c>
      <c r="F107" s="116" t="s">
        <v>83</v>
      </c>
      <c r="G107" s="125">
        <v>36</v>
      </c>
      <c r="H107" s="142">
        <v>36</v>
      </c>
      <c r="I107" s="116"/>
      <c r="J107" s="124" t="s">
        <v>83</v>
      </c>
      <c r="K107" s="116" t="s">
        <v>83</v>
      </c>
      <c r="L107" s="116" t="s">
        <v>83</v>
      </c>
      <c r="M107" s="125">
        <v>36</v>
      </c>
      <c r="N107" s="142">
        <v>36</v>
      </c>
      <c r="O107" s="116"/>
      <c r="P107" s="124" t="s">
        <v>83</v>
      </c>
      <c r="Q107" s="116" t="s">
        <v>83</v>
      </c>
      <c r="R107" s="116" t="s">
        <v>83</v>
      </c>
      <c r="S107" s="127">
        <f t="shared" si="8"/>
        <v>100</v>
      </c>
      <c r="T107" s="145">
        <f>N107*100/H107</f>
        <v>100</v>
      </c>
      <c r="U107" s="115"/>
    </row>
    <row r="108" spans="2:22" ht="14" x14ac:dyDescent="0.2">
      <c r="B108" s="111" t="s">
        <v>46</v>
      </c>
      <c r="C108" s="102"/>
      <c r="D108" s="128" t="s">
        <v>80</v>
      </c>
      <c r="E108" s="129" t="s">
        <v>80</v>
      </c>
      <c r="F108" s="129" t="s">
        <v>80</v>
      </c>
      <c r="G108" s="130">
        <v>41</v>
      </c>
      <c r="H108" s="143">
        <v>45</v>
      </c>
      <c r="I108" s="116"/>
      <c r="J108" s="128" t="s">
        <v>80</v>
      </c>
      <c r="K108" s="129" t="s">
        <v>80</v>
      </c>
      <c r="L108" s="129" t="s">
        <v>80</v>
      </c>
      <c r="M108" s="130">
        <v>41</v>
      </c>
      <c r="N108" s="143">
        <v>45</v>
      </c>
      <c r="O108" s="116"/>
      <c r="P108" s="128" t="s">
        <v>80</v>
      </c>
      <c r="Q108" s="129" t="s">
        <v>80</v>
      </c>
      <c r="R108" s="129" t="s">
        <v>80</v>
      </c>
      <c r="S108" s="133">
        <f t="shared" si="8"/>
        <v>100</v>
      </c>
      <c r="T108" s="146">
        <f>N108*100/H108</f>
        <v>100</v>
      </c>
      <c r="U108" s="115"/>
    </row>
    <row r="109" spans="2:22" ht="13" x14ac:dyDescent="0.15">
      <c r="B109" s="113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</row>
    <row r="110" spans="2:22" ht="14" x14ac:dyDescent="0.2">
      <c r="B110" s="109" t="s">
        <v>259</v>
      </c>
      <c r="C110" s="99"/>
      <c r="D110" s="118" t="s">
        <v>41</v>
      </c>
      <c r="E110" s="119" t="s">
        <v>41</v>
      </c>
      <c r="F110" s="119" t="s">
        <v>41</v>
      </c>
      <c r="G110" s="120">
        <f>SUM(G111:G114)</f>
        <v>113</v>
      </c>
      <c r="H110" s="141">
        <f>SUM(H111:H114)</f>
        <v>127</v>
      </c>
      <c r="I110" s="114"/>
      <c r="J110" s="118" t="s">
        <v>41</v>
      </c>
      <c r="K110" s="119" t="s">
        <v>41</v>
      </c>
      <c r="L110" s="119" t="s">
        <v>41</v>
      </c>
      <c r="M110" s="120">
        <f>SUM(M111:M114)</f>
        <v>110</v>
      </c>
      <c r="N110" s="141">
        <f>SUM(N111:N114)</f>
        <v>128</v>
      </c>
      <c r="O110" s="114"/>
      <c r="P110" s="121" t="s">
        <v>41</v>
      </c>
      <c r="Q110" s="122" t="s">
        <v>41</v>
      </c>
      <c r="R110" s="122" t="s">
        <v>41</v>
      </c>
      <c r="S110" s="123">
        <f t="shared" si="8"/>
        <v>97.345132743362825</v>
      </c>
      <c r="T110" s="144">
        <f>N110*100/H110</f>
        <v>100.78740157480316</v>
      </c>
      <c r="U110" s="115"/>
      <c r="V110" s="115"/>
    </row>
    <row r="111" spans="2:22" ht="14" x14ac:dyDescent="0.2">
      <c r="B111" s="110" t="s">
        <v>50</v>
      </c>
      <c r="C111" s="102"/>
      <c r="D111" s="124" t="s">
        <v>80</v>
      </c>
      <c r="E111" s="116" t="s">
        <v>80</v>
      </c>
      <c r="F111" s="116" t="s">
        <v>80</v>
      </c>
      <c r="G111" s="125">
        <v>43</v>
      </c>
      <c r="H111" s="142">
        <v>43</v>
      </c>
      <c r="I111" s="116"/>
      <c r="J111" s="124" t="s">
        <v>80</v>
      </c>
      <c r="K111" s="116" t="s">
        <v>80</v>
      </c>
      <c r="L111" s="116" t="s">
        <v>80</v>
      </c>
      <c r="M111" s="125">
        <v>40</v>
      </c>
      <c r="N111" s="142">
        <v>44</v>
      </c>
      <c r="O111" s="116"/>
      <c r="P111" s="124" t="s">
        <v>80</v>
      </c>
      <c r="Q111" s="116" t="s">
        <v>80</v>
      </c>
      <c r="R111" s="116" t="s">
        <v>80</v>
      </c>
      <c r="S111" s="127">
        <f t="shared" si="8"/>
        <v>93.023255813953483</v>
      </c>
      <c r="T111" s="145">
        <f>N111*100/H111</f>
        <v>102.32558139534883</v>
      </c>
      <c r="U111" s="115"/>
    </row>
    <row r="112" spans="2:22" ht="14" x14ac:dyDescent="0.2">
      <c r="B112" s="110" t="s">
        <v>71</v>
      </c>
      <c r="C112" s="102"/>
      <c r="D112" s="124" t="s">
        <v>80</v>
      </c>
      <c r="E112" s="116" t="s">
        <v>80</v>
      </c>
      <c r="F112" s="116" t="s">
        <v>80</v>
      </c>
      <c r="G112" s="125">
        <v>20</v>
      </c>
      <c r="H112" s="142">
        <v>27</v>
      </c>
      <c r="I112" s="116"/>
      <c r="J112" s="124" t="s">
        <v>80</v>
      </c>
      <c r="K112" s="116" t="s">
        <v>80</v>
      </c>
      <c r="L112" s="116" t="s">
        <v>80</v>
      </c>
      <c r="M112" s="125">
        <v>20</v>
      </c>
      <c r="N112" s="142">
        <v>27</v>
      </c>
      <c r="O112" s="116"/>
      <c r="P112" s="124" t="s">
        <v>80</v>
      </c>
      <c r="Q112" s="116" t="s">
        <v>80</v>
      </c>
      <c r="R112" s="116" t="s">
        <v>80</v>
      </c>
      <c r="S112" s="127">
        <f t="shared" si="8"/>
        <v>100</v>
      </c>
      <c r="T112" s="145">
        <f>N112*100/H112</f>
        <v>100</v>
      </c>
      <c r="U112" s="115"/>
    </row>
    <row r="113" spans="2:22" ht="14" x14ac:dyDescent="0.2">
      <c r="B113" s="110" t="s">
        <v>53</v>
      </c>
      <c r="C113" s="102"/>
      <c r="D113" s="124" t="s">
        <v>90</v>
      </c>
      <c r="E113" s="116" t="s">
        <v>90</v>
      </c>
      <c r="F113" s="116" t="s">
        <v>90</v>
      </c>
      <c r="G113" s="125">
        <v>20</v>
      </c>
      <c r="H113" s="142">
        <v>27</v>
      </c>
      <c r="I113" s="116"/>
      <c r="J113" s="124" t="s">
        <v>90</v>
      </c>
      <c r="K113" s="116" t="s">
        <v>90</v>
      </c>
      <c r="L113" s="116" t="s">
        <v>90</v>
      </c>
      <c r="M113" s="125">
        <v>20</v>
      </c>
      <c r="N113" s="142">
        <v>27</v>
      </c>
      <c r="O113" s="116"/>
      <c r="P113" s="124" t="s">
        <v>90</v>
      </c>
      <c r="Q113" s="116" t="s">
        <v>90</v>
      </c>
      <c r="R113" s="116" t="s">
        <v>90</v>
      </c>
      <c r="S113" s="127">
        <f t="shared" si="8"/>
        <v>100</v>
      </c>
      <c r="T113" s="145">
        <f>N113*100/H113</f>
        <v>100</v>
      </c>
      <c r="U113" s="115"/>
    </row>
    <row r="114" spans="2:22" ht="14" x14ac:dyDescent="0.2">
      <c r="B114" s="111" t="s">
        <v>187</v>
      </c>
      <c r="C114" s="102"/>
      <c r="D114" s="128" t="s">
        <v>90</v>
      </c>
      <c r="E114" s="129" t="s">
        <v>90</v>
      </c>
      <c r="F114" s="129" t="s">
        <v>90</v>
      </c>
      <c r="G114" s="130">
        <v>30</v>
      </c>
      <c r="H114" s="143">
        <v>30</v>
      </c>
      <c r="I114" s="116"/>
      <c r="J114" s="128" t="s">
        <v>90</v>
      </c>
      <c r="K114" s="129" t="s">
        <v>90</v>
      </c>
      <c r="L114" s="129" t="s">
        <v>90</v>
      </c>
      <c r="M114" s="130">
        <v>30</v>
      </c>
      <c r="N114" s="143">
        <v>30</v>
      </c>
      <c r="O114" s="116"/>
      <c r="P114" s="128" t="s">
        <v>90</v>
      </c>
      <c r="Q114" s="129" t="s">
        <v>90</v>
      </c>
      <c r="R114" s="129" t="s">
        <v>90</v>
      </c>
      <c r="S114" s="133">
        <f t="shared" si="8"/>
        <v>100</v>
      </c>
      <c r="T114" s="146">
        <f>N114*100/H114</f>
        <v>100</v>
      </c>
      <c r="U114" s="115"/>
    </row>
    <row r="115" spans="2:22" ht="13" x14ac:dyDescent="0.15"/>
    <row r="116" spans="2:22" ht="13" x14ac:dyDescent="0.15"/>
    <row r="117" spans="2:22" ht="13" x14ac:dyDescent="0.15"/>
    <row r="118" spans="2:22" ht="13" x14ac:dyDescent="0.15"/>
    <row r="119" spans="2:22" ht="13" x14ac:dyDescent="0.15"/>
    <row r="120" spans="2:22" ht="13" x14ac:dyDescent="0.15"/>
    <row r="121" spans="2:22" ht="13" x14ac:dyDescent="0.15"/>
    <row r="122" spans="2:22" ht="13" x14ac:dyDescent="0.15"/>
    <row r="123" spans="2:22" ht="13" x14ac:dyDescent="0.15"/>
    <row r="124" spans="2:22" ht="13" x14ac:dyDescent="0.15"/>
    <row r="125" spans="2:22" ht="13" x14ac:dyDescent="0.15"/>
    <row r="126" spans="2:22" ht="13" x14ac:dyDescent="0.15"/>
    <row r="127" spans="2:22" ht="13" x14ac:dyDescent="0.15"/>
    <row r="128" spans="2:22" ht="13" x14ac:dyDescent="0.15">
      <c r="B128" s="113"/>
      <c r="D128" s="115"/>
      <c r="E128" s="115"/>
      <c r="F128" s="115"/>
      <c r="G128" s="115"/>
      <c r="H128" s="115"/>
      <c r="I128" s="115"/>
      <c r="J128" s="115"/>
      <c r="K128" s="115"/>
      <c r="L128" s="115"/>
      <c r="M128" s="115"/>
      <c r="N128" s="115"/>
      <c r="O128" s="115"/>
      <c r="P128" s="115"/>
      <c r="Q128" s="115"/>
      <c r="R128" s="115"/>
      <c r="S128" s="115"/>
      <c r="T128" s="115"/>
      <c r="U128" s="115"/>
      <c r="V128" s="115"/>
    </row>
    <row r="129" spans="2:22" ht="13" x14ac:dyDescent="0.15">
      <c r="B129" s="113"/>
      <c r="D129" s="115"/>
      <c r="E129" s="115"/>
      <c r="F129" s="115"/>
      <c r="G129" s="115"/>
      <c r="H129" s="115"/>
      <c r="I129" s="115"/>
      <c r="J129" s="115"/>
      <c r="K129" s="115"/>
      <c r="L129" s="115"/>
      <c r="M129" s="115"/>
      <c r="N129" s="115"/>
      <c r="O129" s="115"/>
      <c r="P129" s="115"/>
      <c r="Q129" s="115"/>
      <c r="R129" s="115"/>
      <c r="S129" s="115"/>
      <c r="T129" s="115"/>
      <c r="U129" s="115"/>
      <c r="V129" s="115"/>
    </row>
    <row r="130" spans="2:22" ht="13" x14ac:dyDescent="0.15">
      <c r="B130" s="113"/>
      <c r="D130" s="115"/>
      <c r="E130" s="115"/>
      <c r="F130" s="115"/>
      <c r="G130" s="115"/>
      <c r="H130" s="115"/>
      <c r="I130" s="115"/>
      <c r="J130" s="115"/>
      <c r="K130" s="115"/>
      <c r="L130" s="115"/>
      <c r="M130" s="115"/>
      <c r="N130" s="115"/>
      <c r="O130" s="115"/>
      <c r="P130" s="115"/>
      <c r="Q130" s="115"/>
      <c r="R130" s="115"/>
      <c r="S130" s="115"/>
      <c r="T130" s="115"/>
      <c r="U130" s="115"/>
      <c r="V130" s="115"/>
    </row>
    <row r="131" spans="2:22" ht="13" x14ac:dyDescent="0.15">
      <c r="B131" s="113"/>
      <c r="D131" s="115"/>
      <c r="E131" s="115"/>
      <c r="F131" s="115"/>
      <c r="G131" s="115"/>
      <c r="H131" s="115"/>
      <c r="I131" s="115"/>
      <c r="J131" s="115"/>
      <c r="K131" s="115"/>
      <c r="L131" s="115"/>
      <c r="M131" s="115"/>
      <c r="N131" s="115"/>
      <c r="O131" s="115"/>
      <c r="P131" s="115"/>
      <c r="Q131" s="115"/>
      <c r="R131" s="115"/>
      <c r="S131" s="115"/>
      <c r="T131" s="115"/>
      <c r="U131" s="115"/>
    </row>
    <row r="132" spans="2:22" ht="13" x14ac:dyDescent="0.15">
      <c r="D132" s="115"/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5"/>
      <c r="U132" s="115"/>
    </row>
    <row r="133" spans="2:22" ht="13" x14ac:dyDescent="0.15"/>
    <row r="134" spans="2:22" ht="13" x14ac:dyDescent="0.15"/>
    <row r="135" spans="2:22" ht="13" x14ac:dyDescent="0.15"/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6"/>
  <sheetViews>
    <sheetView workbookViewId="0"/>
  </sheetViews>
  <sheetFormatPr baseColWidth="10" defaultRowHeight="16" x14ac:dyDescent="0.15"/>
  <sheetData>
    <row r="1" spans="1:32" ht="14" x14ac:dyDescent="0.2">
      <c r="A1" s="17"/>
      <c r="B1" s="18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pans="1:32" ht="19" x14ac:dyDescent="0.2">
      <c r="A2" s="36" t="s">
        <v>283</v>
      </c>
      <c r="B2" s="29" t="s">
        <v>367</v>
      </c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2" ht="14" x14ac:dyDescent="0.2">
      <c r="A3" s="91"/>
      <c r="B3" s="14"/>
      <c r="C3" s="13"/>
      <c r="D3" s="92"/>
      <c r="E3" s="154"/>
      <c r="F3" s="154"/>
      <c r="G3" s="154"/>
      <c r="H3" s="154"/>
      <c r="I3" s="154"/>
      <c r="J3" s="154"/>
      <c r="K3" s="15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</row>
    <row r="4" spans="1:32" ht="15" x14ac:dyDescent="0.2">
      <c r="A4" s="318"/>
      <c r="B4" s="476" t="s">
        <v>22</v>
      </c>
      <c r="C4" s="476" t="s">
        <v>77</v>
      </c>
      <c r="D4" s="205"/>
      <c r="E4" s="479" t="s">
        <v>78</v>
      </c>
      <c r="F4" s="479"/>
      <c r="G4" s="479"/>
      <c r="H4" s="479"/>
      <c r="I4" s="479"/>
      <c r="J4" s="205"/>
      <c r="K4" s="479" t="s">
        <v>19</v>
      </c>
      <c r="L4" s="479"/>
      <c r="M4" s="479"/>
      <c r="N4" s="479"/>
      <c r="O4" s="479"/>
      <c r="P4" s="339"/>
      <c r="Q4" s="339"/>
      <c r="R4" s="339"/>
      <c r="S4" s="339"/>
      <c r="T4" s="339"/>
      <c r="U4" s="339"/>
    </row>
    <row r="5" spans="1:32" ht="15" x14ac:dyDescent="0.2">
      <c r="A5" s="318"/>
      <c r="B5" s="477"/>
      <c r="C5" s="478"/>
      <c r="D5" s="322"/>
      <c r="E5" s="340">
        <v>2013</v>
      </c>
      <c r="F5" s="340">
        <v>2014</v>
      </c>
      <c r="G5" s="340">
        <v>2015</v>
      </c>
      <c r="H5" s="340">
        <v>2016</v>
      </c>
      <c r="I5" s="341">
        <v>2017</v>
      </c>
      <c r="J5" s="322"/>
      <c r="K5" s="340">
        <v>2013</v>
      </c>
      <c r="L5" s="340">
        <v>2014</v>
      </c>
      <c r="M5" s="340">
        <v>2015</v>
      </c>
      <c r="N5" s="340">
        <v>2016</v>
      </c>
      <c r="O5" s="341">
        <v>2017</v>
      </c>
      <c r="P5" s="339"/>
      <c r="Q5" s="339"/>
      <c r="R5" s="339"/>
      <c r="S5" s="339"/>
      <c r="T5" s="339"/>
      <c r="U5" s="339"/>
    </row>
    <row r="6" spans="1:32" ht="15" x14ac:dyDescent="0.15">
      <c r="A6" s="318"/>
      <c r="B6" s="342"/>
      <c r="C6" s="342"/>
      <c r="D6" s="342"/>
      <c r="E6" s="342"/>
      <c r="F6" s="342"/>
      <c r="G6" s="342"/>
      <c r="H6" s="342"/>
      <c r="I6" s="342"/>
      <c r="J6" s="342"/>
      <c r="K6" s="342"/>
      <c r="L6" s="342"/>
      <c r="M6" s="342"/>
      <c r="N6" s="342"/>
      <c r="O6" s="342"/>
      <c r="P6" s="339"/>
      <c r="Q6" s="339"/>
      <c r="R6" s="339"/>
      <c r="S6" s="339"/>
      <c r="T6" s="339"/>
      <c r="U6" s="339"/>
    </row>
    <row r="7" spans="1:32" ht="15" x14ac:dyDescent="0.15">
      <c r="A7" s="343">
        <v>1</v>
      </c>
      <c r="B7" s="345" t="s">
        <v>81</v>
      </c>
      <c r="C7" s="345" t="s">
        <v>48</v>
      </c>
      <c r="D7" s="344"/>
      <c r="E7" s="346">
        <v>135.69999999999999</v>
      </c>
      <c r="F7" s="346">
        <v>130.1</v>
      </c>
      <c r="G7" s="346">
        <v>129.19999999999999</v>
      </c>
      <c r="H7" s="346">
        <v>166.3</v>
      </c>
      <c r="I7" s="346">
        <v>171.5</v>
      </c>
      <c r="J7" s="344"/>
      <c r="K7" s="348">
        <v>20</v>
      </c>
      <c r="L7" s="348">
        <v>35</v>
      </c>
      <c r="M7" s="347">
        <v>32</v>
      </c>
      <c r="N7" s="347">
        <v>1</v>
      </c>
      <c r="O7" s="347">
        <v>1</v>
      </c>
      <c r="P7" s="339"/>
      <c r="S7" s="339"/>
      <c r="T7" s="339"/>
      <c r="U7" s="339"/>
    </row>
    <row r="8" spans="1:32" ht="15" x14ac:dyDescent="0.15">
      <c r="A8" s="343">
        <v>2</v>
      </c>
      <c r="B8" s="345" t="s">
        <v>81</v>
      </c>
      <c r="C8" s="345" t="s">
        <v>49</v>
      </c>
      <c r="D8" s="344"/>
      <c r="E8" s="346">
        <v>121.6</v>
      </c>
      <c r="F8" s="346">
        <v>129.80000000000001</v>
      </c>
      <c r="G8" s="346">
        <v>118.6</v>
      </c>
      <c r="H8" s="346">
        <v>164.5</v>
      </c>
      <c r="I8" s="346">
        <v>167.7</v>
      </c>
      <c r="J8" s="344"/>
      <c r="K8" s="348">
        <v>40</v>
      </c>
      <c r="L8" s="348">
        <v>36</v>
      </c>
      <c r="M8" s="347">
        <v>48</v>
      </c>
      <c r="N8" s="347">
        <v>2</v>
      </c>
      <c r="O8" s="347">
        <v>2</v>
      </c>
      <c r="P8" s="339"/>
      <c r="S8" s="339"/>
      <c r="T8" s="339"/>
      <c r="U8" s="339"/>
    </row>
    <row r="9" spans="1:32" ht="15" x14ac:dyDescent="0.15">
      <c r="A9" s="343">
        <v>3</v>
      </c>
      <c r="B9" s="345" t="s">
        <v>261</v>
      </c>
      <c r="C9" s="345" t="s">
        <v>46</v>
      </c>
      <c r="D9" s="344"/>
      <c r="E9" s="346">
        <v>145.9</v>
      </c>
      <c r="F9" s="346">
        <v>154.4</v>
      </c>
      <c r="G9" s="346">
        <v>160.30000000000001</v>
      </c>
      <c r="H9" s="346">
        <v>162.19999999999999</v>
      </c>
      <c r="I9" s="346">
        <v>161.4</v>
      </c>
      <c r="J9" s="344"/>
      <c r="K9" s="348">
        <v>8</v>
      </c>
      <c r="L9" s="348">
        <v>3</v>
      </c>
      <c r="M9" s="347">
        <v>1</v>
      </c>
      <c r="N9" s="347">
        <v>3</v>
      </c>
      <c r="O9" s="347">
        <v>3</v>
      </c>
      <c r="P9" s="339"/>
      <c r="S9" s="339"/>
      <c r="T9" s="339"/>
      <c r="U9" s="339"/>
    </row>
    <row r="10" spans="1:32" ht="15" x14ac:dyDescent="0.15">
      <c r="A10" s="343">
        <v>4</v>
      </c>
      <c r="B10" s="345" t="s">
        <v>81</v>
      </c>
      <c r="C10" s="345" t="s">
        <v>65</v>
      </c>
      <c r="D10" s="344"/>
      <c r="E10" s="346">
        <v>119.2</v>
      </c>
      <c r="F10" s="346">
        <v>131.19999999999999</v>
      </c>
      <c r="G10" s="346">
        <v>135.4</v>
      </c>
      <c r="H10" s="346">
        <v>149.19999999999999</v>
      </c>
      <c r="I10" s="346">
        <v>159.19999999999999</v>
      </c>
      <c r="J10" s="344"/>
      <c r="K10" s="348">
        <v>48</v>
      </c>
      <c r="L10" s="348">
        <v>33</v>
      </c>
      <c r="M10" s="347">
        <v>24</v>
      </c>
      <c r="N10" s="347">
        <v>12</v>
      </c>
      <c r="O10" s="347">
        <v>4</v>
      </c>
      <c r="P10" s="339"/>
      <c r="S10" s="339"/>
      <c r="T10" s="339"/>
      <c r="U10" s="339"/>
    </row>
    <row r="11" spans="1:32" ht="15" x14ac:dyDescent="0.15">
      <c r="A11" s="343">
        <v>5</v>
      </c>
      <c r="B11" s="345" t="s">
        <v>262</v>
      </c>
      <c r="C11" s="345" t="s">
        <v>360</v>
      </c>
      <c r="D11" s="344"/>
      <c r="E11" s="346">
        <v>160.19999999999999</v>
      </c>
      <c r="F11" s="346">
        <v>163.1</v>
      </c>
      <c r="G11" s="346">
        <v>156.1</v>
      </c>
      <c r="H11" s="346">
        <v>159</v>
      </c>
      <c r="I11" s="346">
        <v>157.19999999999999</v>
      </c>
      <c r="J11" s="344"/>
      <c r="K11" s="348">
        <v>1</v>
      </c>
      <c r="L11" s="348">
        <v>1</v>
      </c>
      <c r="M11" s="347">
        <v>4</v>
      </c>
      <c r="N11" s="347">
        <v>4</v>
      </c>
      <c r="O11" s="347">
        <v>5</v>
      </c>
      <c r="P11" s="339"/>
      <c r="S11" s="339"/>
      <c r="T11" s="339"/>
      <c r="U11" s="339"/>
    </row>
    <row r="12" spans="1:32" ht="15" x14ac:dyDescent="0.15">
      <c r="A12" s="343">
        <v>6</v>
      </c>
      <c r="B12" s="345" t="s">
        <v>297</v>
      </c>
      <c r="C12" s="345" t="s">
        <v>195</v>
      </c>
      <c r="D12" s="344"/>
      <c r="E12" s="346" t="s">
        <v>41</v>
      </c>
      <c r="F12" s="346" t="s">
        <v>41</v>
      </c>
      <c r="G12" s="346">
        <v>143</v>
      </c>
      <c r="H12" s="346">
        <v>151.5</v>
      </c>
      <c r="I12" s="346">
        <v>157</v>
      </c>
      <c r="J12" s="344"/>
      <c r="K12" s="348" t="s">
        <v>41</v>
      </c>
      <c r="L12" s="382" t="s">
        <v>41</v>
      </c>
      <c r="M12" s="347">
        <v>11</v>
      </c>
      <c r="N12" s="347">
        <v>8</v>
      </c>
      <c r="O12" s="347">
        <v>6</v>
      </c>
      <c r="P12" s="339"/>
      <c r="S12" s="339"/>
      <c r="T12" s="339"/>
      <c r="U12" s="339"/>
    </row>
    <row r="13" spans="1:32" ht="15" x14ac:dyDescent="0.15">
      <c r="A13" s="343">
        <v>7</v>
      </c>
      <c r="B13" s="345" t="s">
        <v>81</v>
      </c>
      <c r="C13" s="345" t="s">
        <v>47</v>
      </c>
      <c r="D13" s="344"/>
      <c r="E13" s="346">
        <v>119.6</v>
      </c>
      <c r="F13" s="346">
        <v>113.4</v>
      </c>
      <c r="G13" s="346">
        <v>133.69999999999999</v>
      </c>
      <c r="H13" s="346">
        <v>151.1</v>
      </c>
      <c r="I13" s="346">
        <v>155.19999999999999</v>
      </c>
      <c r="J13" s="344"/>
      <c r="K13" s="348">
        <v>45</v>
      </c>
      <c r="L13" s="348">
        <v>60</v>
      </c>
      <c r="M13" s="347">
        <v>27</v>
      </c>
      <c r="N13" s="347">
        <v>9</v>
      </c>
      <c r="O13" s="347">
        <v>7</v>
      </c>
      <c r="P13" s="339"/>
      <c r="S13" s="339"/>
      <c r="T13" s="339"/>
      <c r="U13" s="339"/>
    </row>
    <row r="14" spans="1:32" ht="15" x14ac:dyDescent="0.15">
      <c r="A14" s="343">
        <v>8</v>
      </c>
      <c r="B14" s="345" t="s">
        <v>83</v>
      </c>
      <c r="C14" s="345" t="s">
        <v>62</v>
      </c>
      <c r="D14" s="344"/>
      <c r="E14" s="346">
        <v>148.9</v>
      </c>
      <c r="F14" s="346">
        <v>145.80000000000001</v>
      </c>
      <c r="G14" s="346">
        <v>150</v>
      </c>
      <c r="H14" s="346">
        <v>158.30000000000001</v>
      </c>
      <c r="I14" s="346">
        <v>154</v>
      </c>
      <c r="J14" s="344"/>
      <c r="K14" s="348">
        <v>5</v>
      </c>
      <c r="L14" s="348">
        <v>10</v>
      </c>
      <c r="M14" s="347">
        <v>6</v>
      </c>
      <c r="N14" s="347">
        <v>5</v>
      </c>
      <c r="O14" s="347">
        <v>8</v>
      </c>
      <c r="P14" s="339"/>
      <c r="S14" s="339"/>
      <c r="T14" s="339"/>
      <c r="U14" s="339"/>
    </row>
    <row r="15" spans="1:32" ht="15" x14ac:dyDescent="0.15">
      <c r="A15" s="343">
        <v>9</v>
      </c>
      <c r="B15" s="345" t="s">
        <v>81</v>
      </c>
      <c r="C15" s="345" t="s">
        <v>43</v>
      </c>
      <c r="D15" s="344"/>
      <c r="E15" s="346">
        <v>136.30000000000001</v>
      </c>
      <c r="F15" s="346">
        <v>134.1</v>
      </c>
      <c r="G15" s="346">
        <v>151.69999999999999</v>
      </c>
      <c r="H15" s="346">
        <v>154.5</v>
      </c>
      <c r="I15" s="346">
        <v>153.9</v>
      </c>
      <c r="J15" s="344"/>
      <c r="K15" s="348">
        <v>19</v>
      </c>
      <c r="L15" s="348">
        <v>28</v>
      </c>
      <c r="M15" s="347">
        <v>5</v>
      </c>
      <c r="N15" s="347">
        <v>7</v>
      </c>
      <c r="O15" s="347">
        <v>9</v>
      </c>
      <c r="P15" s="339"/>
      <c r="S15" s="339"/>
      <c r="T15" s="339"/>
      <c r="U15" s="339"/>
    </row>
    <row r="16" spans="1:32" ht="15" x14ac:dyDescent="0.15">
      <c r="A16" s="343">
        <v>10</v>
      </c>
      <c r="B16" s="345" t="s">
        <v>297</v>
      </c>
      <c r="C16" s="345" t="s">
        <v>35</v>
      </c>
      <c r="D16" s="344"/>
      <c r="E16" s="346">
        <v>153.5</v>
      </c>
      <c r="F16" s="346">
        <v>158.5</v>
      </c>
      <c r="G16" s="346">
        <v>158.5</v>
      </c>
      <c r="H16" s="346">
        <v>157.5</v>
      </c>
      <c r="I16" s="346">
        <v>153.80000000000001</v>
      </c>
      <c r="J16" s="344"/>
      <c r="K16" s="348">
        <v>2</v>
      </c>
      <c r="L16" s="348">
        <v>2</v>
      </c>
      <c r="M16" s="347">
        <v>2</v>
      </c>
      <c r="N16" s="347">
        <v>6</v>
      </c>
      <c r="O16" s="347">
        <v>10</v>
      </c>
      <c r="P16" s="339"/>
      <c r="S16" s="339"/>
      <c r="T16" s="339"/>
      <c r="U16" s="339"/>
    </row>
    <row r="17" spans="1:21" ht="15" x14ac:dyDescent="0.15">
      <c r="A17" s="343">
        <v>11</v>
      </c>
      <c r="B17" s="345" t="s">
        <v>83</v>
      </c>
      <c r="C17" s="345" t="s">
        <v>63</v>
      </c>
      <c r="D17" s="344"/>
      <c r="E17" s="346">
        <v>142.1</v>
      </c>
      <c r="F17" s="346">
        <v>143</v>
      </c>
      <c r="G17" s="346">
        <v>139.30000000000001</v>
      </c>
      <c r="H17" s="346">
        <v>142.80000000000001</v>
      </c>
      <c r="I17" s="346">
        <v>152.9</v>
      </c>
      <c r="J17" s="344"/>
      <c r="K17" s="348">
        <v>11</v>
      </c>
      <c r="L17" s="348">
        <v>13</v>
      </c>
      <c r="M17" s="347">
        <v>15</v>
      </c>
      <c r="N17" s="347">
        <v>20</v>
      </c>
      <c r="O17" s="347">
        <v>11</v>
      </c>
      <c r="P17" s="339"/>
      <c r="S17" s="339"/>
      <c r="T17" s="339"/>
      <c r="U17" s="339"/>
    </row>
    <row r="18" spans="1:21" ht="15" x14ac:dyDescent="0.15">
      <c r="A18" s="343">
        <v>12</v>
      </c>
      <c r="B18" s="345" t="s">
        <v>298</v>
      </c>
      <c r="C18" s="345" t="s">
        <v>44</v>
      </c>
      <c r="D18" s="344"/>
      <c r="E18" s="346">
        <v>119.5</v>
      </c>
      <c r="F18" s="346">
        <v>135.5</v>
      </c>
      <c r="G18" s="346">
        <v>133.30000000000001</v>
      </c>
      <c r="H18" s="346">
        <v>141.1</v>
      </c>
      <c r="I18" s="346">
        <v>151.80000000000001</v>
      </c>
      <c r="J18" s="344"/>
      <c r="K18" s="348">
        <v>47</v>
      </c>
      <c r="L18" s="348">
        <v>25</v>
      </c>
      <c r="M18" s="347">
        <v>28</v>
      </c>
      <c r="N18" s="347">
        <v>23</v>
      </c>
      <c r="O18" s="347">
        <v>12</v>
      </c>
      <c r="P18" s="339"/>
      <c r="S18" s="339"/>
      <c r="T18" s="339"/>
      <c r="U18" s="339"/>
    </row>
    <row r="19" spans="1:21" ht="15" x14ac:dyDescent="0.15">
      <c r="A19" s="343">
        <v>13</v>
      </c>
      <c r="B19" s="345" t="s">
        <v>83</v>
      </c>
      <c r="C19" s="345" t="s">
        <v>61</v>
      </c>
      <c r="D19" s="344"/>
      <c r="E19" s="346">
        <v>139</v>
      </c>
      <c r="F19" s="346">
        <v>145</v>
      </c>
      <c r="G19" s="346">
        <v>146.5</v>
      </c>
      <c r="H19" s="346">
        <v>148.6</v>
      </c>
      <c r="I19" s="346">
        <v>150.6</v>
      </c>
      <c r="J19" s="344"/>
      <c r="K19" s="348">
        <v>15</v>
      </c>
      <c r="L19" s="348">
        <v>11</v>
      </c>
      <c r="M19" s="347">
        <v>9</v>
      </c>
      <c r="N19" s="347">
        <v>13</v>
      </c>
      <c r="O19" s="347">
        <v>13</v>
      </c>
      <c r="P19" s="339"/>
      <c r="S19" s="339"/>
      <c r="T19" s="339"/>
      <c r="U19" s="339"/>
    </row>
    <row r="20" spans="1:21" ht="15" x14ac:dyDescent="0.15">
      <c r="A20" s="343">
        <v>14</v>
      </c>
      <c r="B20" s="345" t="s">
        <v>261</v>
      </c>
      <c r="C20" s="345" t="s">
        <v>157</v>
      </c>
      <c r="D20" s="344"/>
      <c r="E20" s="346">
        <v>134.80000000000001</v>
      </c>
      <c r="F20" s="346">
        <v>147.80000000000001</v>
      </c>
      <c r="G20" s="346">
        <v>148</v>
      </c>
      <c r="H20" s="346">
        <v>145.6</v>
      </c>
      <c r="I20" s="346">
        <v>150.4</v>
      </c>
      <c r="J20" s="344"/>
      <c r="K20" s="348">
        <v>22</v>
      </c>
      <c r="L20" s="348">
        <v>7</v>
      </c>
      <c r="M20" s="347">
        <v>8</v>
      </c>
      <c r="N20" s="347">
        <v>17</v>
      </c>
      <c r="O20" s="347">
        <v>14</v>
      </c>
      <c r="P20" s="339"/>
      <c r="S20" s="339"/>
      <c r="T20" s="339"/>
      <c r="U20" s="339"/>
    </row>
    <row r="21" spans="1:21" ht="15" x14ac:dyDescent="0.15">
      <c r="A21" s="343">
        <v>15</v>
      </c>
      <c r="B21" s="345" t="s">
        <v>83</v>
      </c>
      <c r="C21" s="345" t="s">
        <v>45</v>
      </c>
      <c r="D21" s="344"/>
      <c r="E21" s="346">
        <v>139.1</v>
      </c>
      <c r="F21" s="346">
        <v>141.1</v>
      </c>
      <c r="G21" s="346">
        <v>139.30000000000001</v>
      </c>
      <c r="H21" s="346">
        <v>149.69999999999999</v>
      </c>
      <c r="I21" s="346">
        <v>149.9</v>
      </c>
      <c r="J21" s="344"/>
      <c r="K21" s="348">
        <v>14</v>
      </c>
      <c r="L21" s="348">
        <v>16</v>
      </c>
      <c r="M21" s="347">
        <v>16</v>
      </c>
      <c r="N21" s="347">
        <v>11</v>
      </c>
      <c r="O21" s="347">
        <v>15</v>
      </c>
      <c r="P21" s="339"/>
      <c r="S21" s="339"/>
      <c r="T21" s="339"/>
      <c r="U21" s="339"/>
    </row>
    <row r="22" spans="1:21" ht="15" x14ac:dyDescent="0.15">
      <c r="A22" s="343">
        <v>16</v>
      </c>
      <c r="B22" s="345" t="s">
        <v>84</v>
      </c>
      <c r="C22" s="345" t="s">
        <v>75</v>
      </c>
      <c r="D22" s="344"/>
      <c r="E22" s="346">
        <v>142.80000000000001</v>
      </c>
      <c r="F22" s="346">
        <v>146.1</v>
      </c>
      <c r="G22" s="346">
        <v>148.19999999999999</v>
      </c>
      <c r="H22" s="346">
        <v>144.80000000000001</v>
      </c>
      <c r="I22" s="346">
        <v>148.9</v>
      </c>
      <c r="J22" s="344"/>
      <c r="K22" s="348">
        <v>10</v>
      </c>
      <c r="L22" s="348">
        <v>8</v>
      </c>
      <c r="M22" s="347">
        <v>7</v>
      </c>
      <c r="N22" s="347">
        <v>18</v>
      </c>
      <c r="O22" s="347">
        <v>16</v>
      </c>
      <c r="P22" s="339"/>
      <c r="S22" s="339"/>
      <c r="T22" s="339"/>
      <c r="U22" s="339"/>
    </row>
    <row r="23" spans="1:21" ht="15" x14ac:dyDescent="0.2">
      <c r="A23" s="343">
        <v>17</v>
      </c>
      <c r="B23" s="345" t="s">
        <v>83</v>
      </c>
      <c r="C23" s="345" t="s">
        <v>193</v>
      </c>
      <c r="D23" s="344"/>
      <c r="E23" s="346" t="s">
        <v>41</v>
      </c>
      <c r="F23" s="346" t="s">
        <v>41</v>
      </c>
      <c r="G23" s="346">
        <v>136.4</v>
      </c>
      <c r="H23" s="346">
        <v>144.1</v>
      </c>
      <c r="I23" s="346">
        <v>147.30000000000001</v>
      </c>
      <c r="J23" s="344"/>
      <c r="K23" s="346" t="s">
        <v>41</v>
      </c>
      <c r="L23" s="346" t="s">
        <v>41</v>
      </c>
      <c r="M23" s="347">
        <v>22</v>
      </c>
      <c r="N23" s="347">
        <v>19</v>
      </c>
      <c r="O23" s="347">
        <v>17</v>
      </c>
      <c r="P23" s="339"/>
      <c r="R23" s="56"/>
      <c r="S23" s="339"/>
      <c r="T23" s="339"/>
      <c r="U23" s="339"/>
    </row>
    <row r="24" spans="1:21" ht="15" x14ac:dyDescent="0.2">
      <c r="A24" s="343">
        <v>18</v>
      </c>
      <c r="B24" s="345" t="s">
        <v>298</v>
      </c>
      <c r="C24" s="345" t="s">
        <v>42</v>
      </c>
      <c r="D24" s="344"/>
      <c r="E24" s="346">
        <v>134.5</v>
      </c>
      <c r="F24" s="346">
        <v>142.30000000000001</v>
      </c>
      <c r="G24" s="346">
        <v>143.80000000000001</v>
      </c>
      <c r="H24" s="346">
        <v>145.69999999999999</v>
      </c>
      <c r="I24" s="346">
        <v>146.6</v>
      </c>
      <c r="J24" s="344"/>
      <c r="K24" s="348">
        <v>23</v>
      </c>
      <c r="L24" s="348">
        <v>14</v>
      </c>
      <c r="M24" s="347">
        <v>10</v>
      </c>
      <c r="N24" s="347">
        <v>16</v>
      </c>
      <c r="O24" s="347">
        <v>18</v>
      </c>
      <c r="P24" s="339"/>
      <c r="R24" s="56"/>
      <c r="S24" s="339"/>
      <c r="T24" s="339"/>
      <c r="U24" s="339"/>
    </row>
    <row r="25" spans="1:21" ht="15" x14ac:dyDescent="0.15">
      <c r="A25" s="343">
        <v>19</v>
      </c>
      <c r="B25" s="345" t="s">
        <v>83</v>
      </c>
      <c r="C25" s="345" t="s">
        <v>51</v>
      </c>
      <c r="D25" s="344"/>
      <c r="E25" s="346">
        <v>132.80000000000001</v>
      </c>
      <c r="F25" s="346">
        <v>140.4</v>
      </c>
      <c r="G25" s="346">
        <v>141.19999999999999</v>
      </c>
      <c r="H25" s="346">
        <v>142.4</v>
      </c>
      <c r="I25" s="346">
        <v>146.19999999999999</v>
      </c>
      <c r="J25" s="344"/>
      <c r="K25" s="348">
        <v>27</v>
      </c>
      <c r="L25" s="348">
        <v>18</v>
      </c>
      <c r="M25" s="347">
        <v>14</v>
      </c>
      <c r="N25" s="347">
        <v>21</v>
      </c>
      <c r="O25" s="347">
        <v>19</v>
      </c>
      <c r="P25" s="339"/>
      <c r="S25" s="339"/>
      <c r="T25" s="339"/>
      <c r="U25" s="339"/>
    </row>
    <row r="26" spans="1:21" ht="15" x14ac:dyDescent="0.15">
      <c r="A26" s="343">
        <v>20</v>
      </c>
      <c r="B26" s="345" t="s">
        <v>297</v>
      </c>
      <c r="C26" s="345" t="s">
        <v>196</v>
      </c>
      <c r="D26" s="344"/>
      <c r="E26" s="346" t="s">
        <v>41</v>
      </c>
      <c r="F26" s="346" t="s">
        <v>41</v>
      </c>
      <c r="G26" s="346">
        <v>143</v>
      </c>
      <c r="H26" s="346">
        <v>141.5</v>
      </c>
      <c r="I26" s="346">
        <v>145.30000000000001</v>
      </c>
      <c r="J26" s="344"/>
      <c r="K26" s="346" t="s">
        <v>41</v>
      </c>
      <c r="L26" s="346" t="s">
        <v>41</v>
      </c>
      <c r="M26" s="347">
        <v>12</v>
      </c>
      <c r="N26" s="347">
        <v>22</v>
      </c>
      <c r="O26" s="347">
        <v>21</v>
      </c>
      <c r="P26" s="339"/>
      <c r="S26" s="339"/>
      <c r="T26" s="339"/>
      <c r="U26" s="339"/>
    </row>
    <row r="27" spans="1:21" ht="15" x14ac:dyDescent="0.15">
      <c r="A27" s="343">
        <v>21</v>
      </c>
      <c r="B27" s="345" t="s">
        <v>83</v>
      </c>
      <c r="C27" s="345" t="s">
        <v>64</v>
      </c>
      <c r="D27" s="344"/>
      <c r="E27" s="346">
        <v>143.5</v>
      </c>
      <c r="F27" s="346">
        <v>143.9</v>
      </c>
      <c r="G27" s="346">
        <v>138.69999999999999</v>
      </c>
      <c r="H27" s="346">
        <v>146.5</v>
      </c>
      <c r="I27" s="346">
        <v>145.30000000000001</v>
      </c>
      <c r="J27" s="344"/>
      <c r="K27" s="348">
        <v>9</v>
      </c>
      <c r="L27" s="348">
        <v>12</v>
      </c>
      <c r="M27" s="347">
        <v>17</v>
      </c>
      <c r="N27" s="347">
        <v>14</v>
      </c>
      <c r="O27" s="347">
        <v>20</v>
      </c>
      <c r="P27" s="339"/>
      <c r="S27" s="339"/>
      <c r="T27" s="339"/>
      <c r="U27" s="339"/>
    </row>
    <row r="28" spans="1:21" ht="15" x14ac:dyDescent="0.15">
      <c r="A28" s="343">
        <v>22</v>
      </c>
      <c r="B28" s="345" t="s">
        <v>81</v>
      </c>
      <c r="C28" s="345" t="s">
        <v>67</v>
      </c>
      <c r="D28" s="344"/>
      <c r="E28" s="346">
        <v>116.6</v>
      </c>
      <c r="F28" s="346">
        <v>118.6</v>
      </c>
      <c r="G28" s="346">
        <v>114.3</v>
      </c>
      <c r="H28" s="346">
        <v>136.6</v>
      </c>
      <c r="I28" s="346">
        <v>145.19999999999999</v>
      </c>
      <c r="J28" s="344"/>
      <c r="K28" s="348">
        <v>53</v>
      </c>
      <c r="L28" s="348">
        <v>50</v>
      </c>
      <c r="M28" s="347">
        <v>56</v>
      </c>
      <c r="N28" s="347">
        <v>28</v>
      </c>
      <c r="O28" s="347">
        <v>22</v>
      </c>
      <c r="P28" s="339"/>
      <c r="S28" s="339"/>
      <c r="T28" s="339"/>
      <c r="U28" s="339"/>
    </row>
    <row r="29" spans="1:21" ht="15" x14ac:dyDescent="0.15">
      <c r="A29" s="343">
        <v>23</v>
      </c>
      <c r="B29" s="345" t="s">
        <v>81</v>
      </c>
      <c r="C29" s="345" t="s">
        <v>76</v>
      </c>
      <c r="D29" s="344"/>
      <c r="E29" s="346">
        <v>114</v>
      </c>
      <c r="F29" s="346">
        <v>122.1</v>
      </c>
      <c r="G29" s="346">
        <v>127</v>
      </c>
      <c r="H29" s="346">
        <v>133.6</v>
      </c>
      <c r="I29" s="346">
        <v>144.30000000000001</v>
      </c>
      <c r="J29" s="344"/>
      <c r="K29" s="348">
        <v>55</v>
      </c>
      <c r="L29" s="348">
        <v>44</v>
      </c>
      <c r="M29" s="347">
        <v>35</v>
      </c>
      <c r="N29" s="347">
        <v>31</v>
      </c>
      <c r="O29" s="347">
        <v>23</v>
      </c>
      <c r="P29" s="339"/>
      <c r="S29" s="339"/>
      <c r="T29" s="339"/>
      <c r="U29" s="339"/>
    </row>
    <row r="30" spans="1:21" ht="15" x14ac:dyDescent="0.15">
      <c r="A30" s="343">
        <v>24</v>
      </c>
      <c r="B30" s="345" t="s">
        <v>81</v>
      </c>
      <c r="C30" s="345" t="s">
        <v>89</v>
      </c>
      <c r="D30" s="344"/>
      <c r="E30" s="346">
        <v>126</v>
      </c>
      <c r="F30" s="346">
        <v>120.4</v>
      </c>
      <c r="G30" s="346">
        <v>135.80000000000001</v>
      </c>
      <c r="H30" s="346">
        <v>135.6</v>
      </c>
      <c r="I30" s="346">
        <v>144.19999999999999</v>
      </c>
      <c r="J30" s="344"/>
      <c r="K30" s="348">
        <v>33</v>
      </c>
      <c r="L30" s="348">
        <v>47</v>
      </c>
      <c r="M30" s="347">
        <v>23</v>
      </c>
      <c r="N30" s="347">
        <v>30</v>
      </c>
      <c r="O30" s="347">
        <v>24</v>
      </c>
      <c r="P30" s="339"/>
      <c r="S30" s="339"/>
      <c r="T30" s="339"/>
      <c r="U30" s="339"/>
    </row>
    <row r="31" spans="1:21" ht="15" x14ac:dyDescent="0.15">
      <c r="A31" s="343">
        <v>25</v>
      </c>
      <c r="B31" s="345" t="s">
        <v>83</v>
      </c>
      <c r="C31" s="345" t="s">
        <v>122</v>
      </c>
      <c r="D31" s="344"/>
      <c r="E31" s="346">
        <v>125.6</v>
      </c>
      <c r="F31" s="346">
        <v>133.69999999999999</v>
      </c>
      <c r="G31" s="346">
        <v>128.69999999999999</v>
      </c>
      <c r="H31" s="346">
        <v>135.69999999999999</v>
      </c>
      <c r="I31" s="346">
        <v>143.9</v>
      </c>
      <c r="J31" s="344"/>
      <c r="K31" s="348">
        <v>35</v>
      </c>
      <c r="L31" s="348">
        <v>30</v>
      </c>
      <c r="M31" s="347">
        <v>34</v>
      </c>
      <c r="N31" s="347">
        <v>29</v>
      </c>
      <c r="O31" s="347">
        <v>25</v>
      </c>
      <c r="P31" s="339"/>
      <c r="S31" s="339"/>
      <c r="T31" s="339"/>
      <c r="U31" s="339"/>
    </row>
    <row r="32" spans="1:21" ht="15" x14ac:dyDescent="0.15">
      <c r="A32" s="343">
        <v>26</v>
      </c>
      <c r="B32" s="345" t="s">
        <v>84</v>
      </c>
      <c r="C32" s="345" t="s">
        <v>85</v>
      </c>
      <c r="D32" s="344"/>
      <c r="E32" s="346">
        <v>125.8</v>
      </c>
      <c r="F32" s="346">
        <v>134.4</v>
      </c>
      <c r="G32" s="346">
        <v>129.6</v>
      </c>
      <c r="H32" s="346">
        <v>146.19999999999999</v>
      </c>
      <c r="I32" s="346">
        <v>143.19999999999999</v>
      </c>
      <c r="J32" s="344"/>
      <c r="K32" s="348">
        <v>34</v>
      </c>
      <c r="L32" s="348">
        <v>27</v>
      </c>
      <c r="M32" s="347">
        <v>30</v>
      </c>
      <c r="N32" s="347">
        <v>15</v>
      </c>
      <c r="O32" s="347">
        <v>26</v>
      </c>
      <c r="P32" s="339"/>
      <c r="S32" s="339"/>
      <c r="T32" s="339"/>
      <c r="U32" s="339"/>
    </row>
    <row r="33" spans="1:21" ht="15" x14ac:dyDescent="0.15">
      <c r="A33" s="343">
        <v>27</v>
      </c>
      <c r="B33" s="345" t="s">
        <v>297</v>
      </c>
      <c r="C33" s="345" t="s">
        <v>265</v>
      </c>
      <c r="D33" s="344"/>
      <c r="E33" s="346" t="s">
        <v>41</v>
      </c>
      <c r="F33" s="346" t="s">
        <v>41</v>
      </c>
      <c r="G33" s="346" t="s">
        <v>41</v>
      </c>
      <c r="H33" s="346">
        <v>132</v>
      </c>
      <c r="I33" s="346">
        <v>141.80000000000001</v>
      </c>
      <c r="J33" s="344"/>
      <c r="K33" s="348" t="s">
        <v>41</v>
      </c>
      <c r="L33" s="348" t="s">
        <v>41</v>
      </c>
      <c r="M33" s="347" t="s">
        <v>41</v>
      </c>
      <c r="N33" s="347">
        <v>33</v>
      </c>
      <c r="O33" s="347">
        <v>27</v>
      </c>
      <c r="P33" s="339"/>
      <c r="S33" s="339"/>
      <c r="T33" s="339"/>
      <c r="U33" s="339"/>
    </row>
    <row r="34" spans="1:21" ht="15" x14ac:dyDescent="0.15">
      <c r="A34" s="343">
        <v>28</v>
      </c>
      <c r="B34" s="345" t="s">
        <v>84</v>
      </c>
      <c r="C34" s="345" t="s">
        <v>58</v>
      </c>
      <c r="D34" s="344"/>
      <c r="E34" s="346">
        <v>137.30000000000001</v>
      </c>
      <c r="F34" s="346">
        <v>139.4</v>
      </c>
      <c r="G34" s="346">
        <v>136.9</v>
      </c>
      <c r="H34" s="346">
        <v>137.4</v>
      </c>
      <c r="I34" s="346">
        <v>140.9</v>
      </c>
      <c r="J34" s="344"/>
      <c r="K34" s="348">
        <v>16</v>
      </c>
      <c r="L34" s="348">
        <v>19</v>
      </c>
      <c r="M34" s="347">
        <v>20</v>
      </c>
      <c r="N34" s="347">
        <v>26</v>
      </c>
      <c r="O34" s="347">
        <v>28</v>
      </c>
      <c r="P34" s="339"/>
      <c r="S34" s="339"/>
      <c r="T34" s="339"/>
      <c r="U34" s="339"/>
    </row>
    <row r="35" spans="1:21" ht="15" x14ac:dyDescent="0.15">
      <c r="A35" s="343">
        <v>29</v>
      </c>
      <c r="B35" s="345" t="s">
        <v>81</v>
      </c>
      <c r="C35" s="345" t="s">
        <v>192</v>
      </c>
      <c r="D35" s="344"/>
      <c r="E35" s="346" t="s">
        <v>41</v>
      </c>
      <c r="F35" s="346" t="s">
        <v>41</v>
      </c>
      <c r="G35" s="346">
        <v>131.9</v>
      </c>
      <c r="H35" s="346">
        <v>139.4</v>
      </c>
      <c r="I35" s="346">
        <v>140.69999999999999</v>
      </c>
      <c r="J35" s="344"/>
      <c r="K35" s="346" t="s">
        <v>41</v>
      </c>
      <c r="L35" s="346" t="s">
        <v>41</v>
      </c>
      <c r="M35" s="347">
        <v>29</v>
      </c>
      <c r="N35" s="347">
        <v>25</v>
      </c>
      <c r="O35" s="347">
        <v>29</v>
      </c>
      <c r="P35" s="339"/>
      <c r="S35" s="339"/>
      <c r="T35" s="339"/>
      <c r="U35" s="339"/>
    </row>
    <row r="36" spans="1:21" ht="15" x14ac:dyDescent="0.15">
      <c r="A36" s="343">
        <v>30</v>
      </c>
      <c r="B36" s="345" t="s">
        <v>84</v>
      </c>
      <c r="C36" s="345" t="s">
        <v>59</v>
      </c>
      <c r="D36" s="344"/>
      <c r="E36" s="346">
        <v>134.80000000000001</v>
      </c>
      <c r="F36" s="346">
        <v>140.4</v>
      </c>
      <c r="G36" s="346">
        <v>137.5</v>
      </c>
      <c r="H36" s="346">
        <v>133.30000000000001</v>
      </c>
      <c r="I36" s="346">
        <v>139.80000000000001</v>
      </c>
      <c r="J36" s="344"/>
      <c r="K36" s="348">
        <v>21</v>
      </c>
      <c r="L36" s="348">
        <v>17</v>
      </c>
      <c r="M36" s="347">
        <v>18</v>
      </c>
      <c r="N36" s="347">
        <v>32</v>
      </c>
      <c r="O36" s="347">
        <v>30</v>
      </c>
      <c r="P36" s="339"/>
      <c r="S36" s="339"/>
      <c r="T36" s="339"/>
      <c r="U36" s="339"/>
    </row>
    <row r="37" spans="1:21" ht="15" x14ac:dyDescent="0.15">
      <c r="A37" s="343">
        <v>31</v>
      </c>
      <c r="B37" s="345" t="s">
        <v>262</v>
      </c>
      <c r="C37" s="345" t="s">
        <v>71</v>
      </c>
      <c r="D37" s="344"/>
      <c r="E37" s="346">
        <v>141.9</v>
      </c>
      <c r="F37" s="346">
        <v>152.5</v>
      </c>
      <c r="G37" s="346">
        <v>158.1</v>
      </c>
      <c r="H37" s="346">
        <v>150.1</v>
      </c>
      <c r="I37" s="346">
        <v>139.6</v>
      </c>
      <c r="J37" s="344"/>
      <c r="K37" s="348">
        <v>12</v>
      </c>
      <c r="L37" s="348">
        <v>5</v>
      </c>
      <c r="M37" s="347">
        <v>3</v>
      </c>
      <c r="N37" s="347">
        <v>10</v>
      </c>
      <c r="O37" s="347">
        <v>31</v>
      </c>
      <c r="P37" s="339"/>
      <c r="S37" s="339"/>
      <c r="T37" s="339"/>
      <c r="U37" s="339"/>
    </row>
    <row r="38" spans="1:21" ht="15" x14ac:dyDescent="0.15">
      <c r="A38" s="343">
        <v>32</v>
      </c>
      <c r="B38" s="345" t="s">
        <v>83</v>
      </c>
      <c r="C38" s="345" t="s">
        <v>124</v>
      </c>
      <c r="D38" s="344"/>
      <c r="E38" s="346">
        <v>107</v>
      </c>
      <c r="F38" s="346">
        <v>113.6</v>
      </c>
      <c r="G38" s="346">
        <v>121.3</v>
      </c>
      <c r="H38" s="346">
        <v>127.5</v>
      </c>
      <c r="I38" s="346">
        <v>138.9</v>
      </c>
      <c r="J38" s="344"/>
      <c r="K38" s="348">
        <v>63</v>
      </c>
      <c r="L38" s="348">
        <v>58</v>
      </c>
      <c r="M38" s="347">
        <v>42</v>
      </c>
      <c r="N38" s="347">
        <v>38</v>
      </c>
      <c r="O38" s="347">
        <v>32</v>
      </c>
      <c r="P38" s="339"/>
      <c r="S38" s="339"/>
      <c r="T38" s="339"/>
      <c r="U38" s="339"/>
    </row>
    <row r="39" spans="1:21" ht="15" x14ac:dyDescent="0.15">
      <c r="A39" s="343">
        <v>33</v>
      </c>
      <c r="B39" s="345" t="s">
        <v>83</v>
      </c>
      <c r="C39" s="345" t="s">
        <v>129</v>
      </c>
      <c r="D39" s="344"/>
      <c r="E39" s="346">
        <v>123.5</v>
      </c>
      <c r="F39" s="346">
        <v>128.80000000000001</v>
      </c>
      <c r="G39" s="346">
        <v>125.9</v>
      </c>
      <c r="H39" s="346">
        <v>129.30000000000001</v>
      </c>
      <c r="I39" s="346">
        <v>138.4</v>
      </c>
      <c r="J39" s="344"/>
      <c r="K39" s="348">
        <v>37</v>
      </c>
      <c r="L39" s="348">
        <v>37</v>
      </c>
      <c r="M39" s="347">
        <v>36</v>
      </c>
      <c r="N39" s="347">
        <v>35</v>
      </c>
      <c r="O39" s="347">
        <v>33</v>
      </c>
      <c r="P39" s="339"/>
      <c r="S39" s="339"/>
      <c r="T39" s="339"/>
      <c r="U39" s="339"/>
    </row>
    <row r="40" spans="1:21" ht="15" x14ac:dyDescent="0.15">
      <c r="A40" s="343">
        <v>34</v>
      </c>
      <c r="B40" s="345" t="s">
        <v>84</v>
      </c>
      <c r="C40" s="345" t="s">
        <v>56</v>
      </c>
      <c r="D40" s="344"/>
      <c r="E40" s="346">
        <v>134.4</v>
      </c>
      <c r="F40" s="346">
        <v>137.69999999999999</v>
      </c>
      <c r="G40" s="346">
        <v>135.1</v>
      </c>
      <c r="H40" s="346">
        <v>140.6</v>
      </c>
      <c r="I40" s="346">
        <v>138.30000000000001</v>
      </c>
      <c r="J40" s="344"/>
      <c r="K40" s="348">
        <v>24</v>
      </c>
      <c r="L40" s="348">
        <v>21</v>
      </c>
      <c r="M40" s="347">
        <v>25</v>
      </c>
      <c r="N40" s="347">
        <v>24</v>
      </c>
      <c r="O40" s="347">
        <v>34</v>
      </c>
      <c r="P40" s="339"/>
      <c r="S40" s="339"/>
      <c r="T40" s="339"/>
      <c r="U40" s="339"/>
    </row>
    <row r="41" spans="1:21" ht="15" x14ac:dyDescent="0.15">
      <c r="A41" s="343">
        <v>35</v>
      </c>
      <c r="B41" s="345" t="s">
        <v>81</v>
      </c>
      <c r="C41" s="345" t="s">
        <v>127</v>
      </c>
      <c r="D41" s="344"/>
      <c r="E41" s="346">
        <v>126.9</v>
      </c>
      <c r="F41" s="346">
        <v>115.1</v>
      </c>
      <c r="G41" s="346">
        <v>120.5</v>
      </c>
      <c r="H41" s="346">
        <v>121.5</v>
      </c>
      <c r="I41" s="346">
        <v>136.4</v>
      </c>
      <c r="J41" s="344"/>
      <c r="K41" s="348">
        <v>32</v>
      </c>
      <c r="L41" s="348">
        <v>55</v>
      </c>
      <c r="M41" s="347">
        <v>45</v>
      </c>
      <c r="N41" s="347">
        <v>47</v>
      </c>
      <c r="O41" s="347">
        <v>35</v>
      </c>
      <c r="P41" s="339"/>
      <c r="S41" s="339"/>
      <c r="T41" s="339"/>
      <c r="U41" s="339"/>
    </row>
    <row r="42" spans="1:21" ht="15" x14ac:dyDescent="0.15">
      <c r="A42" s="343">
        <v>36</v>
      </c>
      <c r="B42" s="345" t="s">
        <v>83</v>
      </c>
      <c r="C42" s="345" t="s">
        <v>123</v>
      </c>
      <c r="D42" s="344"/>
      <c r="E42" s="346">
        <v>121</v>
      </c>
      <c r="F42" s="346">
        <v>120.2</v>
      </c>
      <c r="G42" s="346">
        <v>118.2</v>
      </c>
      <c r="H42" s="346">
        <v>122.1</v>
      </c>
      <c r="I42" s="346">
        <v>136.1</v>
      </c>
      <c r="J42" s="344"/>
      <c r="K42" s="348">
        <v>41</v>
      </c>
      <c r="L42" s="348">
        <v>48</v>
      </c>
      <c r="M42" s="347">
        <v>51</v>
      </c>
      <c r="N42" s="347">
        <v>44</v>
      </c>
      <c r="O42" s="347">
        <v>36</v>
      </c>
      <c r="P42" s="339"/>
      <c r="S42" s="339"/>
      <c r="T42" s="339"/>
      <c r="U42" s="339"/>
    </row>
    <row r="43" spans="1:21" ht="15" x14ac:dyDescent="0.15">
      <c r="A43" s="343">
        <v>37</v>
      </c>
      <c r="B43" s="345" t="s">
        <v>297</v>
      </c>
      <c r="C43" s="345" t="s">
        <v>197</v>
      </c>
      <c r="D43" s="344"/>
      <c r="E43" s="346" t="s">
        <v>41</v>
      </c>
      <c r="F43" s="346" t="s">
        <v>41</v>
      </c>
      <c r="G43" s="346">
        <v>141.5</v>
      </c>
      <c r="H43" s="346">
        <v>131.5</v>
      </c>
      <c r="I43" s="346">
        <v>134.5</v>
      </c>
      <c r="J43" s="344"/>
      <c r="K43" s="346" t="s">
        <v>41</v>
      </c>
      <c r="L43" s="346" t="s">
        <v>41</v>
      </c>
      <c r="M43" s="347">
        <v>13</v>
      </c>
      <c r="N43" s="347">
        <v>34</v>
      </c>
      <c r="O43" s="347">
        <v>37</v>
      </c>
      <c r="P43" s="339"/>
      <c r="S43" s="339"/>
      <c r="T43" s="339"/>
      <c r="U43" s="339"/>
    </row>
    <row r="44" spans="1:21" ht="15" x14ac:dyDescent="0.15">
      <c r="A44" s="343">
        <v>38</v>
      </c>
      <c r="B44" s="345" t="s">
        <v>261</v>
      </c>
      <c r="C44" s="345" t="s">
        <v>269</v>
      </c>
      <c r="D44" s="344"/>
      <c r="E44" s="346" t="s">
        <v>41</v>
      </c>
      <c r="F44" s="346" t="s">
        <v>41</v>
      </c>
      <c r="G44" s="346" t="s">
        <v>41</v>
      </c>
      <c r="H44" s="346">
        <v>137</v>
      </c>
      <c r="I44" s="346">
        <v>134.4</v>
      </c>
      <c r="J44" s="344"/>
      <c r="K44" s="348" t="s">
        <v>41</v>
      </c>
      <c r="L44" s="348" t="s">
        <v>41</v>
      </c>
      <c r="M44" s="347" t="s">
        <v>41</v>
      </c>
      <c r="N44" s="347">
        <v>27</v>
      </c>
      <c r="O44" s="347">
        <v>38</v>
      </c>
      <c r="P44" s="339"/>
      <c r="S44" s="339"/>
      <c r="T44" s="339"/>
      <c r="U44" s="339"/>
    </row>
    <row r="45" spans="1:21" ht="15" x14ac:dyDescent="0.15">
      <c r="A45" s="343">
        <v>39</v>
      </c>
      <c r="B45" s="345" t="s">
        <v>83</v>
      </c>
      <c r="C45" s="345" t="s">
        <v>52</v>
      </c>
      <c r="D45" s="344"/>
      <c r="E45" s="346">
        <v>119.5</v>
      </c>
      <c r="F45" s="346">
        <v>123</v>
      </c>
      <c r="G45" s="346">
        <v>121.3</v>
      </c>
      <c r="H45" s="346">
        <v>125.7</v>
      </c>
      <c r="I45" s="346">
        <v>133.5</v>
      </c>
      <c r="J45" s="344"/>
      <c r="K45" s="348">
        <v>46</v>
      </c>
      <c r="L45" s="348">
        <v>42</v>
      </c>
      <c r="M45" s="347">
        <v>43</v>
      </c>
      <c r="N45" s="347">
        <v>40</v>
      </c>
      <c r="O45" s="347">
        <v>39</v>
      </c>
      <c r="P45" s="339"/>
      <c r="S45" s="339"/>
      <c r="T45" s="339"/>
      <c r="U45" s="339"/>
    </row>
    <row r="46" spans="1:21" ht="15" x14ac:dyDescent="0.15">
      <c r="A46" s="343">
        <v>40</v>
      </c>
      <c r="B46" s="345" t="s">
        <v>297</v>
      </c>
      <c r="C46" s="345" t="s">
        <v>36</v>
      </c>
      <c r="D46" s="344"/>
      <c r="E46" s="346">
        <v>133.5</v>
      </c>
      <c r="F46" s="346">
        <v>141.5</v>
      </c>
      <c r="G46" s="346">
        <v>136.5</v>
      </c>
      <c r="H46" s="346">
        <v>129.30000000000001</v>
      </c>
      <c r="I46" s="346">
        <v>133.30000000000001</v>
      </c>
      <c r="J46" s="344"/>
      <c r="K46" s="348">
        <v>25</v>
      </c>
      <c r="L46" s="348">
        <v>15</v>
      </c>
      <c r="M46" s="347">
        <v>21</v>
      </c>
      <c r="N46" s="347">
        <v>36</v>
      </c>
      <c r="O46" s="347">
        <v>40</v>
      </c>
      <c r="P46" s="339"/>
      <c r="S46" s="339"/>
      <c r="T46" s="339"/>
      <c r="U46" s="339"/>
    </row>
    <row r="47" spans="1:21" ht="15" x14ac:dyDescent="0.15">
      <c r="A47" s="343">
        <v>41</v>
      </c>
      <c r="B47" s="345" t="s">
        <v>298</v>
      </c>
      <c r="C47" s="345" t="s">
        <v>43</v>
      </c>
      <c r="D47" s="344"/>
      <c r="E47" s="346">
        <v>113.9</v>
      </c>
      <c r="F47" s="346">
        <v>105.8</v>
      </c>
      <c r="G47" s="346">
        <v>118.4</v>
      </c>
      <c r="H47" s="346">
        <v>126.9</v>
      </c>
      <c r="I47" s="346">
        <v>131.1</v>
      </c>
      <c r="J47" s="344"/>
      <c r="K47" s="348">
        <v>56</v>
      </c>
      <c r="L47" s="348">
        <v>62</v>
      </c>
      <c r="M47" s="347">
        <v>50</v>
      </c>
      <c r="N47" s="347">
        <v>39</v>
      </c>
      <c r="O47" s="347">
        <v>41</v>
      </c>
      <c r="P47" s="339"/>
      <c r="S47" s="339"/>
      <c r="T47" s="339"/>
      <c r="U47" s="339"/>
    </row>
    <row r="48" spans="1:21" ht="15" x14ac:dyDescent="0.15">
      <c r="A48" s="343">
        <v>42</v>
      </c>
      <c r="B48" s="345" t="s">
        <v>297</v>
      </c>
      <c r="C48" s="345" t="s">
        <v>198</v>
      </c>
      <c r="D48" s="344"/>
      <c r="E48" s="346" t="s">
        <v>41</v>
      </c>
      <c r="F48" s="346" t="s">
        <v>41</v>
      </c>
      <c r="G48" s="346">
        <v>134.80000000000001</v>
      </c>
      <c r="H48" s="346">
        <v>129</v>
      </c>
      <c r="I48" s="346">
        <v>131</v>
      </c>
      <c r="J48" s="344"/>
      <c r="K48" s="346" t="s">
        <v>41</v>
      </c>
      <c r="L48" s="346" t="s">
        <v>41</v>
      </c>
      <c r="M48" s="347">
        <v>26</v>
      </c>
      <c r="N48" s="347">
        <v>37</v>
      </c>
      <c r="O48" s="347">
        <v>42</v>
      </c>
      <c r="P48" s="339"/>
      <c r="S48" s="339"/>
      <c r="T48" s="339"/>
      <c r="U48" s="339"/>
    </row>
    <row r="49" spans="1:21" ht="15" x14ac:dyDescent="0.15">
      <c r="A49" s="343">
        <v>43</v>
      </c>
      <c r="B49" s="345" t="s">
        <v>261</v>
      </c>
      <c r="C49" s="345" t="s">
        <v>121</v>
      </c>
      <c r="D49" s="344"/>
      <c r="E49" s="346">
        <v>119.1</v>
      </c>
      <c r="F49" s="346">
        <v>130.69999999999999</v>
      </c>
      <c r="G49" s="346">
        <v>129.5</v>
      </c>
      <c r="H49" s="346">
        <v>114.3</v>
      </c>
      <c r="I49" s="346">
        <v>130.19999999999999</v>
      </c>
      <c r="J49" s="344"/>
      <c r="K49" s="348">
        <v>49</v>
      </c>
      <c r="L49" s="348">
        <v>34</v>
      </c>
      <c r="M49" s="347">
        <v>31</v>
      </c>
      <c r="N49" s="347">
        <v>55</v>
      </c>
      <c r="O49" s="347">
        <v>43</v>
      </c>
      <c r="P49" s="339"/>
      <c r="S49" s="339"/>
      <c r="T49" s="339"/>
      <c r="U49" s="339"/>
    </row>
    <row r="50" spans="1:21" ht="15" x14ac:dyDescent="0.15">
      <c r="A50" s="343">
        <v>44</v>
      </c>
      <c r="B50" s="345" t="s">
        <v>298</v>
      </c>
      <c r="C50" s="345" t="s">
        <v>115</v>
      </c>
      <c r="D50" s="344"/>
      <c r="E50" s="346">
        <v>107.2</v>
      </c>
      <c r="F50" s="346">
        <v>105.9</v>
      </c>
      <c r="G50" s="346">
        <v>125.5</v>
      </c>
      <c r="H50" s="346">
        <v>124.5</v>
      </c>
      <c r="I50" s="346">
        <v>128.19999999999999</v>
      </c>
      <c r="J50" s="344"/>
      <c r="K50" s="348">
        <v>62</v>
      </c>
      <c r="L50" s="348">
        <v>61</v>
      </c>
      <c r="M50" s="347">
        <v>37</v>
      </c>
      <c r="N50" s="347">
        <v>41</v>
      </c>
      <c r="O50" s="347">
        <v>44</v>
      </c>
      <c r="P50" s="339"/>
      <c r="S50" s="339"/>
      <c r="T50" s="339"/>
      <c r="U50" s="339"/>
    </row>
    <row r="51" spans="1:21" ht="15" x14ac:dyDescent="0.15">
      <c r="A51" s="343">
        <v>45</v>
      </c>
      <c r="B51" s="345" t="s">
        <v>262</v>
      </c>
      <c r="C51" s="345" t="s">
        <v>50</v>
      </c>
      <c r="D51" s="344"/>
      <c r="E51" s="346">
        <v>132.6</v>
      </c>
      <c r="F51" s="346">
        <v>133.9</v>
      </c>
      <c r="G51" s="346">
        <v>120.8</v>
      </c>
      <c r="H51" s="346">
        <v>118.7</v>
      </c>
      <c r="I51" s="346">
        <v>127.9</v>
      </c>
      <c r="J51" s="344"/>
      <c r="K51" s="348">
        <v>28</v>
      </c>
      <c r="L51" s="348">
        <v>29</v>
      </c>
      <c r="M51" s="347">
        <v>44</v>
      </c>
      <c r="N51" s="347">
        <v>50</v>
      </c>
      <c r="O51" s="347">
        <v>45</v>
      </c>
      <c r="P51" s="339"/>
      <c r="S51" s="339"/>
      <c r="T51" s="339"/>
      <c r="U51" s="339"/>
    </row>
    <row r="52" spans="1:21" ht="15" x14ac:dyDescent="0.15">
      <c r="A52" s="343">
        <v>46</v>
      </c>
      <c r="B52" s="345" t="s">
        <v>83</v>
      </c>
      <c r="C52" s="345" t="s">
        <v>117</v>
      </c>
      <c r="D52" s="344"/>
      <c r="E52" s="346">
        <v>112.7</v>
      </c>
      <c r="F52" s="346">
        <v>118.4</v>
      </c>
      <c r="G52" s="346">
        <v>121.7</v>
      </c>
      <c r="H52" s="346">
        <v>121</v>
      </c>
      <c r="I52" s="346">
        <v>127.3</v>
      </c>
      <c r="J52" s="344"/>
      <c r="K52" s="348">
        <v>58</v>
      </c>
      <c r="L52" s="348">
        <v>51</v>
      </c>
      <c r="M52" s="347">
        <v>41</v>
      </c>
      <c r="N52" s="347">
        <v>49</v>
      </c>
      <c r="O52" s="347">
        <v>46</v>
      </c>
      <c r="P52" s="339"/>
      <c r="S52" s="339"/>
      <c r="T52" s="339"/>
      <c r="U52" s="339"/>
    </row>
    <row r="53" spans="1:21" ht="15" x14ac:dyDescent="0.15">
      <c r="A53" s="343">
        <v>47</v>
      </c>
      <c r="B53" s="345" t="s">
        <v>298</v>
      </c>
      <c r="C53" s="345" t="s">
        <v>126</v>
      </c>
      <c r="D53" s="344"/>
      <c r="E53" s="346">
        <v>109.8</v>
      </c>
      <c r="F53" s="346">
        <v>115</v>
      </c>
      <c r="G53" s="346">
        <v>122.6</v>
      </c>
      <c r="H53" s="346">
        <v>111</v>
      </c>
      <c r="I53" s="346">
        <v>125.4</v>
      </c>
      <c r="J53" s="344"/>
      <c r="K53" s="348">
        <v>61</v>
      </c>
      <c r="L53" s="348">
        <v>56</v>
      </c>
      <c r="M53" s="347">
        <v>39</v>
      </c>
      <c r="N53" s="347">
        <v>58</v>
      </c>
      <c r="O53" s="347">
        <v>47</v>
      </c>
      <c r="P53" s="339"/>
      <c r="S53" s="339"/>
      <c r="T53" s="339"/>
      <c r="U53" s="339"/>
    </row>
    <row r="54" spans="1:21" ht="15" x14ac:dyDescent="0.15">
      <c r="A54" s="343">
        <v>48</v>
      </c>
      <c r="B54" s="345" t="s">
        <v>297</v>
      </c>
      <c r="C54" s="345" t="s">
        <v>199</v>
      </c>
      <c r="D54" s="344"/>
      <c r="E54" s="346" t="s">
        <v>41</v>
      </c>
      <c r="F54" s="346" t="s">
        <v>41</v>
      </c>
      <c r="G54" s="346">
        <v>117.5</v>
      </c>
      <c r="H54" s="346">
        <v>122</v>
      </c>
      <c r="I54" s="346">
        <v>125</v>
      </c>
      <c r="J54" s="344"/>
      <c r="K54" s="346" t="s">
        <v>41</v>
      </c>
      <c r="L54" s="346" t="s">
        <v>41</v>
      </c>
      <c r="M54" s="347">
        <v>53</v>
      </c>
      <c r="N54" s="347">
        <v>45</v>
      </c>
      <c r="O54" s="347">
        <v>48</v>
      </c>
      <c r="P54" s="339"/>
      <c r="S54" s="339"/>
      <c r="T54" s="339"/>
      <c r="U54" s="339"/>
    </row>
    <row r="55" spans="1:21" ht="15" x14ac:dyDescent="0.15">
      <c r="A55" s="343">
        <v>49</v>
      </c>
      <c r="B55" s="345" t="s">
        <v>262</v>
      </c>
      <c r="C55" s="345" t="s">
        <v>187</v>
      </c>
      <c r="D55" s="344"/>
      <c r="E55" s="346" t="s">
        <v>41</v>
      </c>
      <c r="F55" s="346" t="s">
        <v>41</v>
      </c>
      <c r="G55" s="346">
        <v>103.8</v>
      </c>
      <c r="H55" s="346">
        <v>121.4</v>
      </c>
      <c r="I55" s="346">
        <v>124.9</v>
      </c>
      <c r="J55" s="344"/>
      <c r="K55" s="346" t="s">
        <v>41</v>
      </c>
      <c r="L55" s="346" t="s">
        <v>41</v>
      </c>
      <c r="M55" s="347">
        <v>63</v>
      </c>
      <c r="N55" s="347">
        <v>48</v>
      </c>
      <c r="O55" s="347">
        <v>49</v>
      </c>
      <c r="P55" s="339"/>
      <c r="S55" s="339"/>
      <c r="T55" s="339"/>
      <c r="U55" s="339"/>
    </row>
    <row r="56" spans="1:21" ht="15" x14ac:dyDescent="0.15">
      <c r="A56" s="343">
        <v>50</v>
      </c>
      <c r="B56" s="345" t="s">
        <v>84</v>
      </c>
      <c r="C56" s="345" t="s">
        <v>128</v>
      </c>
      <c r="D56" s="344"/>
      <c r="E56" s="346">
        <v>120.9</v>
      </c>
      <c r="F56" s="346">
        <v>120.5</v>
      </c>
      <c r="G56" s="346">
        <v>118.5</v>
      </c>
      <c r="H56" s="346">
        <v>121.6</v>
      </c>
      <c r="I56" s="346">
        <v>124</v>
      </c>
      <c r="J56" s="344"/>
      <c r="K56" s="348">
        <v>43</v>
      </c>
      <c r="L56" s="348">
        <v>46</v>
      </c>
      <c r="M56" s="347">
        <v>49</v>
      </c>
      <c r="N56" s="347">
        <v>46</v>
      </c>
      <c r="O56" s="347">
        <v>50</v>
      </c>
      <c r="P56" s="339"/>
      <c r="S56" s="339"/>
      <c r="T56" s="339"/>
      <c r="U56" s="339"/>
    </row>
    <row r="57" spans="1:21" ht="15" x14ac:dyDescent="0.15">
      <c r="A57" s="343">
        <v>51</v>
      </c>
      <c r="B57" s="345" t="s">
        <v>298</v>
      </c>
      <c r="C57" s="345" t="s">
        <v>194</v>
      </c>
      <c r="D57" s="344"/>
      <c r="E57" s="346" t="s">
        <v>41</v>
      </c>
      <c r="F57" s="346" t="s">
        <v>41</v>
      </c>
      <c r="G57" s="346">
        <v>120.2</v>
      </c>
      <c r="H57" s="346">
        <v>117</v>
      </c>
      <c r="I57" s="346">
        <v>123.3</v>
      </c>
      <c r="J57" s="344"/>
      <c r="K57" s="346" t="s">
        <v>41</v>
      </c>
      <c r="L57" s="346" t="s">
        <v>41</v>
      </c>
      <c r="M57" s="347">
        <v>46</v>
      </c>
      <c r="N57" s="347">
        <v>53</v>
      </c>
      <c r="O57" s="347">
        <v>51</v>
      </c>
      <c r="P57" s="339"/>
      <c r="S57" s="339"/>
      <c r="T57" s="339"/>
      <c r="U57" s="339"/>
    </row>
    <row r="58" spans="1:21" ht="15" x14ac:dyDescent="0.15">
      <c r="A58" s="343">
        <v>52</v>
      </c>
      <c r="B58" s="345" t="s">
        <v>81</v>
      </c>
      <c r="C58" s="345" t="s">
        <v>69</v>
      </c>
      <c r="D58" s="344"/>
      <c r="E58" s="346">
        <v>121</v>
      </c>
      <c r="F58" s="346">
        <v>0</v>
      </c>
      <c r="G58" s="346">
        <v>107.3</v>
      </c>
      <c r="H58" s="346">
        <v>113</v>
      </c>
      <c r="I58" s="346">
        <v>123</v>
      </c>
      <c r="J58" s="344"/>
      <c r="K58" s="348">
        <v>42</v>
      </c>
      <c r="L58" s="348">
        <v>65</v>
      </c>
      <c r="M58" s="347">
        <v>61</v>
      </c>
      <c r="N58" s="347">
        <v>56</v>
      </c>
      <c r="O58" s="347">
        <v>52</v>
      </c>
      <c r="P58" s="339"/>
      <c r="S58" s="339"/>
      <c r="T58" s="339"/>
      <c r="U58" s="339"/>
    </row>
    <row r="59" spans="1:21" ht="15" x14ac:dyDescent="0.15">
      <c r="A59" s="343">
        <v>53</v>
      </c>
      <c r="B59" s="345" t="s">
        <v>298</v>
      </c>
      <c r="C59" s="345" t="s">
        <v>116</v>
      </c>
      <c r="D59" s="344"/>
      <c r="E59" s="346">
        <v>105</v>
      </c>
      <c r="F59" s="346">
        <v>101.5</v>
      </c>
      <c r="G59" s="346">
        <v>99.7</v>
      </c>
      <c r="H59" s="346">
        <v>109.7</v>
      </c>
      <c r="I59" s="346">
        <v>122.4</v>
      </c>
      <c r="J59" s="344"/>
      <c r="K59" s="348">
        <v>65</v>
      </c>
      <c r="L59" s="348">
        <v>63</v>
      </c>
      <c r="M59" s="347">
        <v>65</v>
      </c>
      <c r="N59" s="347">
        <v>61</v>
      </c>
      <c r="O59" s="347">
        <v>53</v>
      </c>
      <c r="P59" s="339"/>
      <c r="S59" s="339"/>
      <c r="T59" s="339"/>
      <c r="U59" s="339"/>
    </row>
    <row r="60" spans="1:21" ht="15" x14ac:dyDescent="0.15">
      <c r="A60" s="343">
        <v>54</v>
      </c>
      <c r="B60" s="345" t="s">
        <v>84</v>
      </c>
      <c r="C60" s="345" t="s">
        <v>119</v>
      </c>
      <c r="D60" s="344"/>
      <c r="E60" s="346">
        <v>113.2</v>
      </c>
      <c r="F60" s="346">
        <v>118.7</v>
      </c>
      <c r="G60" s="346">
        <v>108.6</v>
      </c>
      <c r="H60" s="346">
        <v>110.3</v>
      </c>
      <c r="I60" s="346">
        <v>122.2</v>
      </c>
      <c r="J60" s="344"/>
      <c r="K60" s="348">
        <v>57</v>
      </c>
      <c r="L60" s="348">
        <v>49</v>
      </c>
      <c r="M60" s="347">
        <v>60</v>
      </c>
      <c r="N60" s="347">
        <v>59</v>
      </c>
      <c r="O60" s="347">
        <v>54</v>
      </c>
      <c r="P60" s="339"/>
      <c r="S60" s="339"/>
      <c r="T60" s="339"/>
      <c r="U60" s="339"/>
    </row>
    <row r="61" spans="1:21" ht="15" x14ac:dyDescent="0.15">
      <c r="A61" s="343">
        <v>55</v>
      </c>
      <c r="B61" s="345" t="s">
        <v>84</v>
      </c>
      <c r="C61" s="345" t="s">
        <v>55</v>
      </c>
      <c r="D61" s="344"/>
      <c r="E61" s="346">
        <v>115.8</v>
      </c>
      <c r="F61" s="346">
        <v>123</v>
      </c>
      <c r="G61" s="346">
        <v>123.2</v>
      </c>
      <c r="H61" s="346">
        <v>117.1</v>
      </c>
      <c r="I61" s="346">
        <v>121.5</v>
      </c>
      <c r="J61" s="344"/>
      <c r="K61" s="348">
        <v>54</v>
      </c>
      <c r="L61" s="348">
        <v>43</v>
      </c>
      <c r="M61" s="347">
        <v>38</v>
      </c>
      <c r="N61" s="347">
        <v>52</v>
      </c>
      <c r="O61" s="347">
        <v>55</v>
      </c>
      <c r="P61" s="339"/>
      <c r="S61" s="339"/>
      <c r="T61" s="339"/>
      <c r="U61" s="339"/>
    </row>
    <row r="62" spans="1:21" ht="15" x14ac:dyDescent="0.15">
      <c r="A62" s="343">
        <v>56</v>
      </c>
      <c r="B62" s="345" t="s">
        <v>84</v>
      </c>
      <c r="C62" s="345" t="s">
        <v>57</v>
      </c>
      <c r="D62" s="344"/>
      <c r="E62" s="346">
        <v>116.9</v>
      </c>
      <c r="F62" s="346">
        <v>131.80000000000001</v>
      </c>
      <c r="G62" s="346">
        <v>118</v>
      </c>
      <c r="H62" s="346">
        <v>109.9</v>
      </c>
      <c r="I62" s="346">
        <v>121.3</v>
      </c>
      <c r="J62" s="344"/>
      <c r="K62" s="348">
        <v>52</v>
      </c>
      <c r="L62" s="348">
        <v>32</v>
      </c>
      <c r="M62" s="347">
        <v>52</v>
      </c>
      <c r="N62" s="347">
        <v>60</v>
      </c>
      <c r="O62" s="347">
        <v>56</v>
      </c>
      <c r="P62" s="339"/>
      <c r="S62" s="339"/>
      <c r="T62" s="339"/>
      <c r="U62" s="339"/>
    </row>
    <row r="63" spans="1:21" ht="15" x14ac:dyDescent="0.15">
      <c r="A63" s="343">
        <v>57</v>
      </c>
      <c r="B63" s="345" t="s">
        <v>297</v>
      </c>
      <c r="C63" s="345" t="s">
        <v>86</v>
      </c>
      <c r="D63" s="344"/>
      <c r="E63" s="346">
        <v>127.5</v>
      </c>
      <c r="F63" s="346">
        <v>127.5</v>
      </c>
      <c r="G63" s="346">
        <v>129</v>
      </c>
      <c r="H63" s="346">
        <v>123.5</v>
      </c>
      <c r="I63" s="346">
        <v>121</v>
      </c>
      <c r="J63" s="344"/>
      <c r="K63" s="348">
        <v>29</v>
      </c>
      <c r="L63" s="348">
        <v>39</v>
      </c>
      <c r="M63" s="347">
        <v>33</v>
      </c>
      <c r="N63" s="347">
        <v>42</v>
      </c>
      <c r="O63" s="347">
        <v>57</v>
      </c>
      <c r="P63" s="339"/>
      <c r="S63" s="339"/>
      <c r="T63" s="339"/>
      <c r="U63" s="339"/>
    </row>
    <row r="64" spans="1:21" ht="15" x14ac:dyDescent="0.15">
      <c r="A64" s="343">
        <v>58</v>
      </c>
      <c r="B64" s="345" t="s">
        <v>297</v>
      </c>
      <c r="C64" s="345" t="s">
        <v>30</v>
      </c>
      <c r="D64" s="344"/>
      <c r="E64" s="346">
        <v>117.5</v>
      </c>
      <c r="F64" s="346">
        <v>116.5</v>
      </c>
      <c r="G64" s="346">
        <v>114</v>
      </c>
      <c r="H64" s="346">
        <v>104</v>
      </c>
      <c r="I64" s="346">
        <v>116.5</v>
      </c>
      <c r="J64" s="344"/>
      <c r="K64" s="348">
        <v>51</v>
      </c>
      <c r="L64" s="348">
        <v>53</v>
      </c>
      <c r="M64" s="347">
        <v>57</v>
      </c>
      <c r="N64" s="347">
        <v>63</v>
      </c>
      <c r="O64" s="347">
        <v>59</v>
      </c>
      <c r="P64" s="339"/>
      <c r="S64" s="339"/>
      <c r="T64" s="339"/>
      <c r="U64" s="339"/>
    </row>
    <row r="65" spans="1:21" ht="15" x14ac:dyDescent="0.15">
      <c r="A65" s="343">
        <v>59</v>
      </c>
      <c r="B65" s="345" t="s">
        <v>298</v>
      </c>
      <c r="C65" s="345" t="s">
        <v>165</v>
      </c>
      <c r="D65" s="344"/>
      <c r="E65" s="346">
        <v>111.3</v>
      </c>
      <c r="F65" s="346">
        <v>128.4</v>
      </c>
      <c r="G65" s="346">
        <v>110.1</v>
      </c>
      <c r="H65" s="346">
        <v>122.8</v>
      </c>
      <c r="I65" s="346">
        <v>116.5</v>
      </c>
      <c r="J65" s="344"/>
      <c r="K65" s="348">
        <v>60</v>
      </c>
      <c r="L65" s="348">
        <v>38</v>
      </c>
      <c r="M65" s="347">
        <v>59</v>
      </c>
      <c r="N65" s="347">
        <v>43</v>
      </c>
      <c r="O65" s="347">
        <v>58</v>
      </c>
      <c r="P65" s="339"/>
      <c r="S65" s="339"/>
      <c r="T65" s="339"/>
      <c r="U65" s="339"/>
    </row>
    <row r="66" spans="1:21" ht="15" x14ac:dyDescent="0.15">
      <c r="A66" s="343">
        <v>60</v>
      </c>
      <c r="B66" s="345" t="s">
        <v>297</v>
      </c>
      <c r="C66" s="345" t="s">
        <v>87</v>
      </c>
      <c r="D66" s="344"/>
      <c r="E66" s="346">
        <v>123</v>
      </c>
      <c r="F66" s="346">
        <v>126</v>
      </c>
      <c r="G66" s="346">
        <v>122.5</v>
      </c>
      <c r="H66" s="346">
        <v>118.5</v>
      </c>
      <c r="I66" s="346">
        <v>114.5</v>
      </c>
      <c r="J66" s="344"/>
      <c r="K66" s="348">
        <v>38</v>
      </c>
      <c r="L66" s="348">
        <v>40</v>
      </c>
      <c r="M66" s="347">
        <v>40</v>
      </c>
      <c r="N66" s="347">
        <v>51</v>
      </c>
      <c r="O66" s="347">
        <v>60</v>
      </c>
      <c r="P66" s="339"/>
      <c r="S66" s="339"/>
      <c r="T66" s="339"/>
      <c r="U66" s="339"/>
    </row>
    <row r="67" spans="1:21" ht="15" x14ac:dyDescent="0.15">
      <c r="A67" s="343">
        <v>61</v>
      </c>
      <c r="B67" s="345" t="s">
        <v>297</v>
      </c>
      <c r="C67" s="345" t="s">
        <v>38</v>
      </c>
      <c r="D67" s="344"/>
      <c r="E67" s="346">
        <v>122.5</v>
      </c>
      <c r="F67" s="346">
        <v>124</v>
      </c>
      <c r="G67" s="346">
        <v>116.5</v>
      </c>
      <c r="H67" s="346">
        <v>115</v>
      </c>
      <c r="I67" s="346">
        <v>111.5</v>
      </c>
      <c r="J67" s="344"/>
      <c r="K67" s="348">
        <v>39</v>
      </c>
      <c r="L67" s="348">
        <v>41</v>
      </c>
      <c r="M67" s="347">
        <v>54</v>
      </c>
      <c r="N67" s="347">
        <v>54</v>
      </c>
      <c r="O67" s="347">
        <v>61</v>
      </c>
      <c r="P67" s="339"/>
      <c r="S67" s="339"/>
      <c r="T67" s="339"/>
      <c r="U67" s="339"/>
    </row>
    <row r="68" spans="1:21" ht="15" x14ac:dyDescent="0.15">
      <c r="A68" s="343">
        <v>62</v>
      </c>
      <c r="B68" s="345" t="s">
        <v>81</v>
      </c>
      <c r="C68" s="345" t="s">
        <v>66</v>
      </c>
      <c r="D68" s="344"/>
      <c r="E68" s="346">
        <v>112.6</v>
      </c>
      <c r="F68" s="346">
        <v>113.8</v>
      </c>
      <c r="G68" s="346">
        <v>111.8</v>
      </c>
      <c r="H68" s="346">
        <v>111.4</v>
      </c>
      <c r="I68" s="346">
        <v>110.3</v>
      </c>
      <c r="J68" s="344"/>
      <c r="K68" s="348">
        <v>59</v>
      </c>
      <c r="L68" s="348">
        <v>57</v>
      </c>
      <c r="M68" s="347">
        <v>58</v>
      </c>
      <c r="N68" s="347">
        <v>57</v>
      </c>
      <c r="O68" s="347">
        <v>62</v>
      </c>
      <c r="P68" s="339"/>
      <c r="S68" s="339"/>
      <c r="T68" s="339"/>
      <c r="U68" s="339"/>
    </row>
    <row r="69" spans="1:21" ht="15" x14ac:dyDescent="0.15">
      <c r="A69" s="343">
        <v>63</v>
      </c>
      <c r="B69" s="345" t="s">
        <v>298</v>
      </c>
      <c r="C69" s="345" t="s">
        <v>184</v>
      </c>
      <c r="D69" s="344"/>
      <c r="E69" s="346" t="s">
        <v>41</v>
      </c>
      <c r="F69" s="346" t="s">
        <v>41</v>
      </c>
      <c r="G69" s="346">
        <v>114.5</v>
      </c>
      <c r="H69" s="346">
        <v>105.8</v>
      </c>
      <c r="I69" s="346">
        <v>108.8</v>
      </c>
      <c r="J69" s="344"/>
      <c r="K69" s="346" t="s">
        <v>41</v>
      </c>
      <c r="L69" s="346" t="s">
        <v>41</v>
      </c>
      <c r="M69" s="347">
        <v>55</v>
      </c>
      <c r="N69" s="347">
        <v>62</v>
      </c>
      <c r="O69" s="347">
        <v>63</v>
      </c>
      <c r="P69" s="339"/>
      <c r="S69" s="339"/>
      <c r="T69" s="339"/>
      <c r="U69" s="339"/>
    </row>
    <row r="70" spans="1:21" ht="15" x14ac:dyDescent="0.15">
      <c r="A70" s="343">
        <v>64</v>
      </c>
      <c r="B70" s="345" t="s">
        <v>84</v>
      </c>
      <c r="C70" s="345" t="s">
        <v>130</v>
      </c>
      <c r="D70" s="344"/>
      <c r="E70" s="346">
        <v>120.8</v>
      </c>
      <c r="F70" s="346">
        <v>115.2</v>
      </c>
      <c r="G70" s="346">
        <v>100.2</v>
      </c>
      <c r="H70" s="346">
        <v>100.6</v>
      </c>
      <c r="I70" s="346">
        <v>102.9</v>
      </c>
      <c r="J70" s="344"/>
      <c r="K70" s="348">
        <v>44</v>
      </c>
      <c r="L70" s="348">
        <v>54</v>
      </c>
      <c r="M70" s="347">
        <v>64</v>
      </c>
      <c r="N70" s="347">
        <v>64</v>
      </c>
      <c r="O70" s="347">
        <v>64</v>
      </c>
      <c r="P70" s="339"/>
      <c r="S70" s="339"/>
      <c r="T70" s="339"/>
      <c r="U70" s="339"/>
    </row>
    <row r="71" spans="1:21" ht="15" x14ac:dyDescent="0.2">
      <c r="A71" s="349" t="s">
        <v>41</v>
      </c>
      <c r="B71" s="345" t="s">
        <v>80</v>
      </c>
      <c r="C71" s="345" t="s">
        <v>51</v>
      </c>
      <c r="D71" s="344"/>
      <c r="E71" s="346">
        <v>127.4</v>
      </c>
      <c r="F71" s="346">
        <v>134.69999999999999</v>
      </c>
      <c r="G71" s="346">
        <v>137.1</v>
      </c>
      <c r="H71" s="346" t="s">
        <v>41</v>
      </c>
      <c r="I71" s="346" t="s">
        <v>41</v>
      </c>
      <c r="J71" s="344"/>
      <c r="K71" s="348">
        <v>30</v>
      </c>
      <c r="L71" s="348">
        <v>26</v>
      </c>
      <c r="M71" s="347">
        <v>19</v>
      </c>
      <c r="N71" s="347" t="s">
        <v>41</v>
      </c>
      <c r="O71" s="347" t="s">
        <v>41</v>
      </c>
      <c r="P71" s="339"/>
      <c r="S71" s="339"/>
      <c r="T71" s="339"/>
      <c r="U71" s="339"/>
    </row>
    <row r="72" spans="1:21" ht="15" x14ac:dyDescent="0.2">
      <c r="A72" s="349" t="s">
        <v>41</v>
      </c>
      <c r="B72" s="345" t="s">
        <v>81</v>
      </c>
      <c r="C72" s="345" t="s">
        <v>82</v>
      </c>
      <c r="D72" s="344"/>
      <c r="E72" s="346">
        <v>125.6</v>
      </c>
      <c r="F72" s="346">
        <v>133.4</v>
      </c>
      <c r="G72" s="346">
        <v>120</v>
      </c>
      <c r="H72" s="346" t="s">
        <v>41</v>
      </c>
      <c r="I72" s="346" t="s">
        <v>41</v>
      </c>
      <c r="J72" s="344"/>
      <c r="K72" s="348">
        <v>36</v>
      </c>
      <c r="L72" s="348">
        <v>31</v>
      </c>
      <c r="M72" s="347">
        <v>47</v>
      </c>
      <c r="N72" s="347" t="s">
        <v>41</v>
      </c>
      <c r="O72" s="347" t="s">
        <v>41</v>
      </c>
      <c r="P72" s="339"/>
      <c r="S72" s="339"/>
      <c r="T72" s="339"/>
      <c r="U72" s="339"/>
    </row>
    <row r="73" spans="1:21" ht="15" x14ac:dyDescent="0.2">
      <c r="A73" s="349" t="s">
        <v>41</v>
      </c>
      <c r="B73" s="345" t="s">
        <v>80</v>
      </c>
      <c r="C73" s="345" t="s">
        <v>117</v>
      </c>
      <c r="D73" s="344"/>
      <c r="E73" s="346">
        <v>106.7</v>
      </c>
      <c r="F73" s="346">
        <v>117.1</v>
      </c>
      <c r="G73" s="346">
        <v>105.2</v>
      </c>
      <c r="H73" s="346" t="s">
        <v>41</v>
      </c>
      <c r="I73" s="346" t="s">
        <v>41</v>
      </c>
      <c r="J73" s="344"/>
      <c r="K73" s="348">
        <v>64</v>
      </c>
      <c r="L73" s="348">
        <v>52</v>
      </c>
      <c r="M73" s="347">
        <v>62</v>
      </c>
      <c r="N73" s="347" t="s">
        <v>41</v>
      </c>
      <c r="O73" s="347" t="s">
        <v>41</v>
      </c>
      <c r="P73" s="339"/>
      <c r="S73" s="339"/>
      <c r="T73" s="339"/>
      <c r="U73" s="339"/>
    </row>
    <row r="74" spans="1:21" ht="15" x14ac:dyDescent="0.2">
      <c r="A74" s="349" t="s">
        <v>41</v>
      </c>
      <c r="B74" s="345" t="s">
        <v>79</v>
      </c>
      <c r="C74" s="345" t="s">
        <v>33</v>
      </c>
      <c r="D74" s="344"/>
      <c r="E74" s="346">
        <v>148</v>
      </c>
      <c r="F74" s="346">
        <v>152.5</v>
      </c>
      <c r="G74" s="346" t="s">
        <v>41</v>
      </c>
      <c r="H74" s="346" t="s">
        <v>41</v>
      </c>
      <c r="I74" s="346" t="s">
        <v>41</v>
      </c>
      <c r="J74" s="344"/>
      <c r="K74" s="348">
        <v>6</v>
      </c>
      <c r="L74" s="348">
        <v>4</v>
      </c>
      <c r="M74" s="348" t="s">
        <v>41</v>
      </c>
      <c r="N74" s="348" t="s">
        <v>41</v>
      </c>
      <c r="O74" s="348" t="s">
        <v>41</v>
      </c>
      <c r="P74" s="339"/>
      <c r="S74" s="339"/>
      <c r="T74" s="339"/>
      <c r="U74" s="339"/>
    </row>
    <row r="75" spans="1:21" ht="15" x14ac:dyDescent="0.2">
      <c r="A75" s="349" t="s">
        <v>41</v>
      </c>
      <c r="B75" s="345" t="s">
        <v>79</v>
      </c>
      <c r="C75" s="345" t="s">
        <v>39</v>
      </c>
      <c r="D75" s="344"/>
      <c r="E75" s="346">
        <v>151</v>
      </c>
      <c r="F75" s="346">
        <v>149</v>
      </c>
      <c r="G75" s="346" t="s">
        <v>41</v>
      </c>
      <c r="H75" s="346" t="s">
        <v>41</v>
      </c>
      <c r="I75" s="346" t="s">
        <v>41</v>
      </c>
      <c r="J75" s="344"/>
      <c r="K75" s="348">
        <v>4</v>
      </c>
      <c r="L75" s="348">
        <v>6</v>
      </c>
      <c r="M75" s="348" t="s">
        <v>41</v>
      </c>
      <c r="N75" s="348" t="s">
        <v>41</v>
      </c>
      <c r="O75" s="348" t="s">
        <v>41</v>
      </c>
      <c r="P75" s="339"/>
      <c r="S75" s="339"/>
      <c r="T75" s="339"/>
      <c r="U75" s="339"/>
    </row>
    <row r="76" spans="1:21" ht="15" x14ac:dyDescent="0.2">
      <c r="A76" s="349" t="s">
        <v>41</v>
      </c>
      <c r="B76" s="345" t="s">
        <v>79</v>
      </c>
      <c r="C76" s="345" t="s">
        <v>37</v>
      </c>
      <c r="D76" s="344"/>
      <c r="E76" s="346">
        <v>146</v>
      </c>
      <c r="F76" s="346">
        <v>146</v>
      </c>
      <c r="G76" s="346" t="s">
        <v>41</v>
      </c>
      <c r="H76" s="346" t="s">
        <v>41</v>
      </c>
      <c r="I76" s="346" t="s">
        <v>41</v>
      </c>
      <c r="J76" s="344"/>
      <c r="K76" s="348">
        <v>7</v>
      </c>
      <c r="L76" s="348">
        <v>9</v>
      </c>
      <c r="M76" s="348" t="s">
        <v>41</v>
      </c>
      <c r="N76" s="348" t="s">
        <v>41</v>
      </c>
      <c r="O76" s="348" t="s">
        <v>41</v>
      </c>
      <c r="P76" s="339"/>
      <c r="S76" s="339"/>
      <c r="T76" s="339"/>
      <c r="U76" s="339"/>
    </row>
    <row r="77" spans="1:21" ht="15" x14ac:dyDescent="0.2">
      <c r="A77" s="349" t="s">
        <v>41</v>
      </c>
      <c r="B77" s="345" t="s">
        <v>79</v>
      </c>
      <c r="C77" s="345" t="s">
        <v>40</v>
      </c>
      <c r="D77" s="344"/>
      <c r="E77" s="346">
        <v>136.5</v>
      </c>
      <c r="F77" s="346">
        <v>138</v>
      </c>
      <c r="G77" s="346" t="s">
        <v>41</v>
      </c>
      <c r="H77" s="346" t="s">
        <v>41</v>
      </c>
      <c r="I77" s="346" t="s">
        <v>41</v>
      </c>
      <c r="J77" s="344"/>
      <c r="K77" s="348">
        <v>17</v>
      </c>
      <c r="L77" s="348">
        <v>20</v>
      </c>
      <c r="M77" s="348" t="s">
        <v>41</v>
      </c>
      <c r="N77" s="348" t="s">
        <v>41</v>
      </c>
      <c r="O77" s="348" t="s">
        <v>41</v>
      </c>
      <c r="P77" s="339"/>
      <c r="S77" s="339"/>
      <c r="T77" s="339"/>
      <c r="U77" s="339"/>
    </row>
    <row r="78" spans="1:21" ht="15" x14ac:dyDescent="0.2">
      <c r="A78" s="349" t="s">
        <v>41</v>
      </c>
      <c r="B78" s="345" t="s">
        <v>79</v>
      </c>
      <c r="C78" s="345" t="s">
        <v>31</v>
      </c>
      <c r="D78" s="344"/>
      <c r="E78" s="346">
        <v>136.5</v>
      </c>
      <c r="F78" s="346">
        <v>137.5</v>
      </c>
      <c r="G78" s="346" t="s">
        <v>41</v>
      </c>
      <c r="H78" s="346" t="s">
        <v>41</v>
      </c>
      <c r="I78" s="346" t="s">
        <v>41</v>
      </c>
      <c r="J78" s="344"/>
      <c r="K78" s="348">
        <v>18</v>
      </c>
      <c r="L78" s="348">
        <v>22</v>
      </c>
      <c r="M78" s="348" t="s">
        <v>41</v>
      </c>
      <c r="N78" s="348" t="s">
        <v>41</v>
      </c>
      <c r="O78" s="348" t="s">
        <v>41</v>
      </c>
      <c r="P78" s="339"/>
      <c r="S78" s="339"/>
      <c r="T78" s="339"/>
      <c r="U78" s="339"/>
    </row>
    <row r="79" spans="1:21" ht="15" x14ac:dyDescent="0.2">
      <c r="A79" s="349" t="s">
        <v>41</v>
      </c>
      <c r="B79" s="345" t="s">
        <v>81</v>
      </c>
      <c r="C79" s="345" t="s">
        <v>68</v>
      </c>
      <c r="D79" s="344"/>
      <c r="E79" s="346">
        <v>139.19999999999999</v>
      </c>
      <c r="F79" s="346">
        <v>137.19999999999999</v>
      </c>
      <c r="G79" s="346" t="s">
        <v>41</v>
      </c>
      <c r="H79" s="346" t="s">
        <v>41</v>
      </c>
      <c r="I79" s="346" t="s">
        <v>41</v>
      </c>
      <c r="J79" s="344"/>
      <c r="K79" s="348">
        <v>13</v>
      </c>
      <c r="L79" s="348">
        <v>23</v>
      </c>
      <c r="M79" s="348" t="s">
        <v>41</v>
      </c>
      <c r="N79" s="348" t="s">
        <v>41</v>
      </c>
      <c r="O79" s="348" t="s">
        <v>41</v>
      </c>
      <c r="P79" s="339"/>
      <c r="S79" s="339"/>
      <c r="T79" s="339"/>
      <c r="U79" s="339"/>
    </row>
    <row r="80" spans="1:21" ht="15" x14ac:dyDescent="0.2">
      <c r="A80" s="349" t="s">
        <v>41</v>
      </c>
      <c r="B80" s="345" t="s">
        <v>79</v>
      </c>
      <c r="C80" s="345" t="s">
        <v>32</v>
      </c>
      <c r="D80" s="344"/>
      <c r="E80" s="346">
        <v>133</v>
      </c>
      <c r="F80" s="346">
        <v>135.5</v>
      </c>
      <c r="G80" s="346" t="s">
        <v>41</v>
      </c>
      <c r="H80" s="346" t="s">
        <v>41</v>
      </c>
      <c r="I80" s="346" t="s">
        <v>41</v>
      </c>
      <c r="J80" s="344"/>
      <c r="K80" s="348">
        <v>26</v>
      </c>
      <c r="L80" s="348">
        <v>24</v>
      </c>
      <c r="M80" s="348" t="s">
        <v>41</v>
      </c>
      <c r="N80" s="348" t="s">
        <v>41</v>
      </c>
      <c r="O80" s="348" t="s">
        <v>41</v>
      </c>
      <c r="P80" s="339"/>
      <c r="S80" s="339"/>
      <c r="T80" s="339"/>
      <c r="U80" s="339"/>
    </row>
    <row r="81" spans="1:21" ht="15" x14ac:dyDescent="0.2">
      <c r="A81" s="349" t="s">
        <v>41</v>
      </c>
      <c r="B81" s="345" t="s">
        <v>79</v>
      </c>
      <c r="C81" s="345" t="s">
        <v>34</v>
      </c>
      <c r="D81" s="344"/>
      <c r="E81" s="346">
        <v>151.5</v>
      </c>
      <c r="F81" s="346">
        <v>121.3</v>
      </c>
      <c r="G81" s="346" t="s">
        <v>41</v>
      </c>
      <c r="H81" s="346" t="s">
        <v>41</v>
      </c>
      <c r="I81" s="346" t="s">
        <v>41</v>
      </c>
      <c r="J81" s="344"/>
      <c r="K81" s="348">
        <v>3</v>
      </c>
      <c r="L81" s="348">
        <v>45</v>
      </c>
      <c r="M81" s="348" t="s">
        <v>41</v>
      </c>
      <c r="N81" s="348" t="s">
        <v>41</v>
      </c>
      <c r="O81" s="348" t="s">
        <v>41</v>
      </c>
      <c r="P81" s="339"/>
      <c r="S81" s="339"/>
      <c r="T81" s="339"/>
      <c r="U81" s="339"/>
    </row>
    <row r="82" spans="1:21" ht="15" x14ac:dyDescent="0.2">
      <c r="A82" s="349" t="s">
        <v>41</v>
      </c>
      <c r="B82" s="345" t="s">
        <v>84</v>
      </c>
      <c r="C82" s="345" t="s">
        <v>131</v>
      </c>
      <c r="D82" s="344"/>
      <c r="E82" s="346">
        <v>117.8</v>
      </c>
      <c r="F82" s="346">
        <v>113.5</v>
      </c>
      <c r="G82" s="346" t="s">
        <v>41</v>
      </c>
      <c r="H82" s="346" t="s">
        <v>41</v>
      </c>
      <c r="I82" s="346" t="s">
        <v>41</v>
      </c>
      <c r="J82" s="344"/>
      <c r="K82" s="348">
        <v>50</v>
      </c>
      <c r="L82" s="348">
        <v>59</v>
      </c>
      <c r="M82" s="348" t="s">
        <v>41</v>
      </c>
      <c r="N82" s="348" t="s">
        <v>41</v>
      </c>
      <c r="O82" s="348" t="s">
        <v>41</v>
      </c>
      <c r="P82" s="339"/>
      <c r="S82" s="339"/>
      <c r="T82" s="339"/>
      <c r="U82" s="339"/>
    </row>
    <row r="83" spans="1:21" ht="15" x14ac:dyDescent="0.2">
      <c r="A83" s="349" t="s">
        <v>41</v>
      </c>
      <c r="B83" s="350" t="s">
        <v>80</v>
      </c>
      <c r="C83" s="350" t="s">
        <v>47</v>
      </c>
      <c r="D83" s="344"/>
      <c r="E83" s="351">
        <v>127.4</v>
      </c>
      <c r="F83" s="351">
        <v>0</v>
      </c>
      <c r="G83" s="351" t="s">
        <v>41</v>
      </c>
      <c r="H83" s="351" t="s">
        <v>41</v>
      </c>
      <c r="I83" s="351" t="s">
        <v>41</v>
      </c>
      <c r="J83" s="344"/>
      <c r="K83" s="352">
        <v>31</v>
      </c>
      <c r="L83" s="352">
        <v>64</v>
      </c>
      <c r="M83" s="352" t="s">
        <v>41</v>
      </c>
      <c r="N83" s="352" t="s">
        <v>41</v>
      </c>
      <c r="O83" s="352" t="s">
        <v>41</v>
      </c>
      <c r="P83" s="339"/>
      <c r="T83" s="339"/>
      <c r="U83" s="339"/>
    </row>
    <row r="84" spans="1:21" ht="13" x14ac:dyDescent="0.15"/>
    <row r="85" spans="1:21" ht="13" x14ac:dyDescent="0.15"/>
    <row r="86" spans="1:21" ht="13" x14ac:dyDescent="0.15"/>
    <row r="87" spans="1:21" ht="13" x14ac:dyDescent="0.15"/>
    <row r="88" spans="1:21" ht="13" x14ac:dyDescent="0.15"/>
    <row r="89" spans="1:21" ht="13" x14ac:dyDescent="0.15"/>
    <row r="90" spans="1:21" ht="13" x14ac:dyDescent="0.15"/>
    <row r="91" spans="1:21" ht="13" x14ac:dyDescent="0.15">
      <c r="B91" s="16"/>
      <c r="F91" s="16"/>
      <c r="G91" s="16"/>
      <c r="H91" s="16"/>
      <c r="I91" s="16"/>
      <c r="J91" s="16"/>
      <c r="K91" s="16"/>
      <c r="L91" s="16"/>
      <c r="M91" s="16"/>
      <c r="N91" s="16"/>
      <c r="O91" s="16"/>
    </row>
    <row r="92" spans="1:21" ht="13" x14ac:dyDescent="0.15">
      <c r="B92" s="16"/>
      <c r="C92" s="16"/>
      <c r="F92" s="16"/>
      <c r="G92" s="16"/>
      <c r="H92" s="16"/>
      <c r="I92" s="16"/>
      <c r="J92" s="16"/>
      <c r="K92" s="16"/>
      <c r="L92" s="16"/>
      <c r="M92" s="16"/>
      <c r="N92" s="16"/>
      <c r="O92" s="16"/>
    </row>
    <row r="93" spans="1:21" ht="13" x14ac:dyDescent="0.15">
      <c r="B93" s="16"/>
      <c r="F93" s="16"/>
      <c r="G93" s="16"/>
      <c r="H93" s="16"/>
      <c r="I93" s="16"/>
      <c r="J93" s="16"/>
      <c r="K93" s="16"/>
      <c r="L93" s="16"/>
      <c r="M93" s="16"/>
      <c r="N93" s="16"/>
      <c r="O93" s="16"/>
    </row>
    <row r="94" spans="1:21" ht="13" x14ac:dyDescent="0.15">
      <c r="B94" s="16"/>
      <c r="F94" s="16"/>
      <c r="G94" s="16"/>
      <c r="H94" s="16"/>
      <c r="I94" s="16"/>
      <c r="J94" s="16"/>
      <c r="K94" s="16"/>
      <c r="L94" s="16"/>
      <c r="M94" s="16"/>
      <c r="N94" s="16"/>
      <c r="O94" s="16"/>
    </row>
    <row r="95" spans="1:21" ht="13" x14ac:dyDescent="0.15">
      <c r="B95" s="16"/>
      <c r="F95" s="16"/>
      <c r="G95" s="16"/>
      <c r="H95" s="16"/>
      <c r="I95" s="16"/>
      <c r="J95" s="16"/>
      <c r="K95" s="16"/>
      <c r="L95" s="16"/>
      <c r="M95" s="16"/>
      <c r="N95" s="16"/>
      <c r="O95" s="16"/>
    </row>
    <row r="96" spans="1:21" ht="13" x14ac:dyDescent="0.15">
      <c r="B96" s="16"/>
      <c r="F96" s="16"/>
      <c r="G96" s="16"/>
      <c r="H96" s="16"/>
      <c r="I96" s="16"/>
      <c r="J96" s="16"/>
      <c r="K96" s="16"/>
      <c r="L96" s="16"/>
      <c r="M96" s="16"/>
      <c r="N96" s="16"/>
      <c r="O96" s="16"/>
    </row>
    <row r="97" spans="2:15" ht="13" x14ac:dyDescent="0.15">
      <c r="B97" s="16"/>
      <c r="F97" s="16"/>
      <c r="G97" s="16"/>
      <c r="H97" s="16"/>
      <c r="I97" s="16"/>
      <c r="J97" s="16"/>
      <c r="K97" s="16"/>
      <c r="L97" s="16"/>
      <c r="M97" s="16"/>
      <c r="N97" s="16"/>
      <c r="O97" s="16"/>
    </row>
    <row r="98" spans="2:15" ht="13" x14ac:dyDescent="0.15">
      <c r="B98" s="16"/>
      <c r="F98" s="16"/>
      <c r="G98" s="16"/>
      <c r="H98" s="16"/>
      <c r="I98" s="16"/>
      <c r="J98" s="16"/>
      <c r="K98" s="16"/>
      <c r="L98" s="16"/>
      <c r="M98" s="16"/>
      <c r="N98" s="16"/>
      <c r="O98" s="16"/>
    </row>
    <row r="99" spans="2:15" ht="13" x14ac:dyDescent="0.15">
      <c r="B99" s="16"/>
      <c r="F99" s="16"/>
      <c r="G99" s="16"/>
      <c r="H99" s="16"/>
      <c r="I99" s="16"/>
      <c r="J99" s="16"/>
      <c r="K99" s="16"/>
      <c r="L99" s="16"/>
      <c r="M99" s="16"/>
      <c r="N99" s="16"/>
      <c r="O99" s="16"/>
    </row>
    <row r="100" spans="2:15" ht="13" x14ac:dyDescent="0.15">
      <c r="B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2:15" ht="13" x14ac:dyDescent="0.15">
      <c r="B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2:15" ht="13" x14ac:dyDescent="0.15">
      <c r="B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2:15" ht="13" x14ac:dyDescent="0.15"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2:15" ht="13" x14ac:dyDescent="0.15"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2:15" ht="13" x14ac:dyDescent="0.15"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2:15" ht="13" x14ac:dyDescent="0.15"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2:15" ht="13" x14ac:dyDescent="0.15"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2:15" ht="13" x14ac:dyDescent="0.15"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2:15" ht="13" x14ac:dyDescent="0.15"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2:15" ht="13" x14ac:dyDescent="0.15"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2:15" ht="13" x14ac:dyDescent="0.15"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2:15" ht="13" x14ac:dyDescent="0.15"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2:15" ht="13" x14ac:dyDescent="0.15"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2:15" ht="13" x14ac:dyDescent="0.15"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</row>
    <row r="115" spans="2:15" ht="13" x14ac:dyDescent="0.15"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2:15" ht="13" x14ac:dyDescent="0.15"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2:15" ht="13" x14ac:dyDescent="0.15"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2:15" ht="13" x14ac:dyDescent="0.15"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2:15" ht="13" x14ac:dyDescent="0.15"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2:15" ht="13" x14ac:dyDescent="0.15"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2:15" ht="13" x14ac:dyDescent="0.15"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2:15" ht="13" x14ac:dyDescent="0.15"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2:15" ht="13" x14ac:dyDescent="0.15"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2:15" ht="13" x14ac:dyDescent="0.15"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2:15" ht="13" x14ac:dyDescent="0.15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2:15" ht="13" x14ac:dyDescent="0.15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8"/>
  <sheetViews>
    <sheetView workbookViewId="0"/>
  </sheetViews>
  <sheetFormatPr baseColWidth="10" defaultRowHeight="16" x14ac:dyDescent="0.15"/>
  <sheetData>
    <row r="1" spans="1:33" ht="14" x14ac:dyDescent="0.2">
      <c r="A1" s="17"/>
      <c r="B1" s="18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9" x14ac:dyDescent="0.2">
      <c r="A2" s="36" t="s">
        <v>283</v>
      </c>
      <c r="B2" s="29" t="s">
        <v>316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5"/>
      <c r="AA2" s="5"/>
      <c r="AB2" s="5"/>
      <c r="AC2" s="5"/>
      <c r="AD2" s="5"/>
      <c r="AE2" s="5"/>
      <c r="AF2" s="5"/>
      <c r="AG2" s="5"/>
    </row>
    <row r="3" spans="1:33" ht="14" x14ac:dyDescent="0.2">
      <c r="A3" s="91"/>
      <c r="B3" s="14"/>
      <c r="C3" s="13"/>
      <c r="D3" s="92"/>
      <c r="E3" s="154"/>
      <c r="F3" s="154"/>
      <c r="G3" s="154"/>
      <c r="H3" s="154"/>
      <c r="I3" s="154"/>
      <c r="J3" s="154"/>
      <c r="O3" s="5"/>
      <c r="P3" s="5"/>
      <c r="Q3" s="5"/>
      <c r="R3" s="5"/>
      <c r="S3" s="5"/>
      <c r="T3" s="5"/>
      <c r="U3" s="5"/>
      <c r="V3" s="5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</row>
    <row r="4" spans="1:33" ht="15" x14ac:dyDescent="0.2">
      <c r="A4" s="98"/>
      <c r="B4" s="456" t="s">
        <v>92</v>
      </c>
      <c r="C4" s="456"/>
      <c r="D4" s="94"/>
      <c r="E4" s="458" t="s">
        <v>78</v>
      </c>
      <c r="F4" s="458"/>
      <c r="G4" s="458"/>
      <c r="H4" s="458"/>
      <c r="I4" s="458"/>
      <c r="J4" s="155"/>
      <c r="K4" s="458" t="s">
        <v>19</v>
      </c>
      <c r="L4" s="458"/>
      <c r="M4" s="458"/>
      <c r="N4" s="458"/>
      <c r="O4" s="458"/>
      <c r="Q4" s="69"/>
    </row>
    <row r="5" spans="1:33" ht="15" x14ac:dyDescent="0.2">
      <c r="A5" s="98"/>
      <c r="B5" s="462"/>
      <c r="C5" s="462"/>
      <c r="D5" s="14"/>
      <c r="E5" s="157">
        <v>2013</v>
      </c>
      <c r="F5" s="157">
        <v>2014</v>
      </c>
      <c r="G5" s="157">
        <v>2015</v>
      </c>
      <c r="H5" s="157">
        <v>2016</v>
      </c>
      <c r="I5" s="157">
        <v>2017</v>
      </c>
      <c r="J5" s="155"/>
      <c r="K5" s="157">
        <v>2013</v>
      </c>
      <c r="L5" s="157">
        <v>2014</v>
      </c>
      <c r="M5" s="157">
        <v>2015</v>
      </c>
      <c r="N5" s="157">
        <v>2016</v>
      </c>
      <c r="O5" s="157">
        <v>2017</v>
      </c>
      <c r="P5" s="68"/>
      <c r="R5" s="5"/>
    </row>
    <row r="6" spans="1:33" ht="15" x14ac:dyDescent="0.2">
      <c r="A6" s="98"/>
      <c r="B6" s="158"/>
      <c r="C6" s="158"/>
      <c r="D6" s="14"/>
      <c r="E6" s="159"/>
      <c r="F6" s="159"/>
      <c r="G6" s="159"/>
      <c r="H6" s="159"/>
      <c r="I6" s="159"/>
      <c r="J6" s="159"/>
      <c r="K6" s="14"/>
      <c r="L6" s="14"/>
      <c r="M6" s="14"/>
      <c r="N6" s="14"/>
      <c r="O6" s="14"/>
      <c r="P6" s="68"/>
      <c r="R6" s="80"/>
      <c r="S6" s="84"/>
    </row>
    <row r="7" spans="1:33" ht="15" x14ac:dyDescent="0.2">
      <c r="A7" s="375">
        <v>1</v>
      </c>
      <c r="B7" s="377" t="s">
        <v>286</v>
      </c>
      <c r="C7" s="160" t="s">
        <v>299</v>
      </c>
      <c r="D7" s="14"/>
      <c r="E7" s="161">
        <v>128.1</v>
      </c>
      <c r="F7" s="161">
        <v>130.80000000000001</v>
      </c>
      <c r="G7" s="161">
        <v>129.00461538461542</v>
      </c>
      <c r="H7" s="161">
        <v>132.81718750000005</v>
      </c>
      <c r="I7" s="161">
        <v>137.25312499999998</v>
      </c>
      <c r="J7" s="162"/>
      <c r="K7" s="163">
        <v>1</v>
      </c>
      <c r="L7" s="163">
        <v>1</v>
      </c>
      <c r="M7" s="163">
        <v>1</v>
      </c>
      <c r="N7" s="163">
        <v>1</v>
      </c>
      <c r="O7" s="163">
        <v>1</v>
      </c>
      <c r="P7" s="68"/>
      <c r="S7" s="85"/>
    </row>
    <row r="8" spans="1:33" ht="15" x14ac:dyDescent="0.2">
      <c r="A8" s="375">
        <v>2</v>
      </c>
      <c r="B8" s="376" t="s">
        <v>102</v>
      </c>
      <c r="C8" s="112" t="s">
        <v>6</v>
      </c>
      <c r="D8" s="14"/>
      <c r="E8" s="164">
        <v>122.9</v>
      </c>
      <c r="F8" s="164">
        <v>124.5</v>
      </c>
      <c r="G8" s="164">
        <v>127.26857142857142</v>
      </c>
      <c r="H8" s="164">
        <v>125.00000000000003</v>
      </c>
      <c r="I8" s="164">
        <v>130.95641025641027</v>
      </c>
      <c r="J8" s="162"/>
      <c r="K8" s="165">
        <v>2</v>
      </c>
      <c r="L8" s="165">
        <v>2</v>
      </c>
      <c r="M8" s="165">
        <v>2</v>
      </c>
      <c r="N8" s="165">
        <v>2</v>
      </c>
      <c r="O8" s="165">
        <v>2</v>
      </c>
      <c r="P8" s="68"/>
      <c r="S8" s="84"/>
    </row>
    <row r="9" spans="1:33" ht="15" x14ac:dyDescent="0.2">
      <c r="A9" s="380">
        <v>3</v>
      </c>
      <c r="B9" s="376" t="s">
        <v>108</v>
      </c>
      <c r="C9" s="112" t="s">
        <v>21</v>
      </c>
      <c r="D9" s="14"/>
      <c r="E9" s="164">
        <v>118.1</v>
      </c>
      <c r="F9" s="164">
        <v>116.5</v>
      </c>
      <c r="G9" s="164">
        <v>120.51764705882351</v>
      </c>
      <c r="H9" s="164">
        <v>119.18499999999999</v>
      </c>
      <c r="I9" s="164">
        <v>128.25714285714287</v>
      </c>
      <c r="J9" s="162"/>
      <c r="K9" s="165">
        <v>4</v>
      </c>
      <c r="L9" s="165">
        <v>9</v>
      </c>
      <c r="M9" s="165">
        <v>4</v>
      </c>
      <c r="N9" s="165">
        <v>4</v>
      </c>
      <c r="O9" s="165">
        <v>3</v>
      </c>
      <c r="P9" s="68"/>
      <c r="S9" s="84"/>
    </row>
    <row r="10" spans="1:33" ht="15" x14ac:dyDescent="0.2">
      <c r="A10" s="380">
        <v>4</v>
      </c>
      <c r="B10" s="376" t="s">
        <v>101</v>
      </c>
      <c r="C10" s="112" t="s">
        <v>4</v>
      </c>
      <c r="D10" s="14"/>
      <c r="E10" s="164">
        <v>119.7</v>
      </c>
      <c r="F10" s="164">
        <v>123.4</v>
      </c>
      <c r="G10" s="164">
        <v>120.8195652173913</v>
      </c>
      <c r="H10" s="164">
        <v>119.22708333333333</v>
      </c>
      <c r="I10" s="164">
        <v>122.99423076923077</v>
      </c>
      <c r="J10" s="162"/>
      <c r="K10" s="165">
        <v>3</v>
      </c>
      <c r="L10" s="165">
        <v>3</v>
      </c>
      <c r="M10" s="165">
        <v>3</v>
      </c>
      <c r="N10" s="165">
        <v>3</v>
      </c>
      <c r="O10" s="165">
        <v>4</v>
      </c>
      <c r="P10" s="68"/>
      <c r="S10" s="84"/>
    </row>
    <row r="11" spans="1:33" ht="15" x14ac:dyDescent="0.2">
      <c r="A11" s="381">
        <v>5</v>
      </c>
      <c r="B11" s="376" t="s">
        <v>99</v>
      </c>
      <c r="C11" s="112" t="s">
        <v>5</v>
      </c>
      <c r="D11" s="14"/>
      <c r="E11" s="164">
        <v>117.6</v>
      </c>
      <c r="F11" s="164">
        <v>119.7</v>
      </c>
      <c r="G11" s="164">
        <v>118.56734693877551</v>
      </c>
      <c r="H11" s="164">
        <v>117.96170212765956</v>
      </c>
      <c r="I11" s="164">
        <v>121.41875</v>
      </c>
      <c r="J11" s="162"/>
      <c r="K11" s="165">
        <v>6</v>
      </c>
      <c r="L11" s="165">
        <v>5</v>
      </c>
      <c r="M11" s="165">
        <v>5</v>
      </c>
      <c r="N11" s="165">
        <v>6</v>
      </c>
      <c r="O11" s="165">
        <v>5</v>
      </c>
      <c r="P11" s="68"/>
      <c r="S11" s="84"/>
    </row>
    <row r="12" spans="1:33" ht="15" x14ac:dyDescent="0.2">
      <c r="A12" s="381">
        <v>6</v>
      </c>
      <c r="B12" s="376" t="s">
        <v>106</v>
      </c>
      <c r="C12" s="112" t="s">
        <v>113</v>
      </c>
      <c r="D12" s="14"/>
      <c r="E12" s="164">
        <v>117.8</v>
      </c>
      <c r="F12" s="164">
        <v>112.8</v>
      </c>
      <c r="G12" s="164">
        <v>117.52173913043477</v>
      </c>
      <c r="H12" s="164">
        <v>118.2086956521739</v>
      </c>
      <c r="I12" s="164">
        <v>118.52083333333331</v>
      </c>
      <c r="J12" s="166"/>
      <c r="K12" s="165">
        <v>5</v>
      </c>
      <c r="L12" s="165">
        <v>13</v>
      </c>
      <c r="M12" s="165">
        <v>6</v>
      </c>
      <c r="N12" s="165">
        <v>5</v>
      </c>
      <c r="O12" s="165">
        <v>6</v>
      </c>
      <c r="P12" s="68"/>
      <c r="S12" s="84"/>
    </row>
    <row r="13" spans="1:33" ht="15" x14ac:dyDescent="0.2">
      <c r="A13" s="381">
        <v>7</v>
      </c>
      <c r="B13" s="376" t="s">
        <v>105</v>
      </c>
      <c r="C13" s="112" t="s">
        <v>9</v>
      </c>
      <c r="D13" s="14"/>
      <c r="E13" s="164">
        <v>117.6</v>
      </c>
      <c r="F13" s="164">
        <v>114.2</v>
      </c>
      <c r="G13" s="164">
        <v>114.68799999999997</v>
      </c>
      <c r="H13" s="164">
        <v>115.49642857142859</v>
      </c>
      <c r="I13" s="164">
        <v>117.84074074074076</v>
      </c>
      <c r="J13" s="162"/>
      <c r="K13" s="165">
        <v>7</v>
      </c>
      <c r="L13" s="165">
        <v>11</v>
      </c>
      <c r="M13" s="165">
        <v>7</v>
      </c>
      <c r="N13" s="165">
        <v>7</v>
      </c>
      <c r="O13" s="165">
        <v>7</v>
      </c>
      <c r="P13" s="68"/>
      <c r="S13" s="84"/>
    </row>
    <row r="14" spans="1:33" ht="15" x14ac:dyDescent="0.2">
      <c r="A14" s="381">
        <v>8</v>
      </c>
      <c r="B14" s="376" t="s">
        <v>104</v>
      </c>
      <c r="C14" s="112" t="s">
        <v>11</v>
      </c>
      <c r="D14" s="14"/>
      <c r="E14" s="164">
        <v>116.6</v>
      </c>
      <c r="F14" s="164">
        <v>117.8</v>
      </c>
      <c r="G14" s="164">
        <v>114.67777777777779</v>
      </c>
      <c r="H14" s="164">
        <v>113.77241379310345</v>
      </c>
      <c r="I14" s="164">
        <v>114.22413793103451</v>
      </c>
      <c r="J14" s="162"/>
      <c r="K14" s="165">
        <v>10</v>
      </c>
      <c r="L14" s="165">
        <v>7</v>
      </c>
      <c r="M14" s="165">
        <v>8</v>
      </c>
      <c r="N14" s="165">
        <v>8</v>
      </c>
      <c r="O14" s="165">
        <v>8</v>
      </c>
      <c r="P14" s="68"/>
      <c r="S14" s="84"/>
    </row>
    <row r="15" spans="1:33" ht="15" x14ac:dyDescent="0.2">
      <c r="A15" s="381">
        <v>9</v>
      </c>
      <c r="B15" s="376" t="s">
        <v>112</v>
      </c>
      <c r="C15" s="112" t="s">
        <v>10</v>
      </c>
      <c r="D15" s="14"/>
      <c r="E15" s="164">
        <v>116.6</v>
      </c>
      <c r="F15" s="164">
        <v>116.2</v>
      </c>
      <c r="G15" s="164">
        <v>111.01818181818182</v>
      </c>
      <c r="H15" s="164">
        <v>110.75999999999999</v>
      </c>
      <c r="I15" s="164">
        <v>113.57499999999999</v>
      </c>
      <c r="J15" s="166"/>
      <c r="K15" s="165">
        <v>11</v>
      </c>
      <c r="L15" s="165">
        <v>10</v>
      </c>
      <c r="M15" s="165">
        <v>14</v>
      </c>
      <c r="N15" s="165">
        <v>9</v>
      </c>
      <c r="O15" s="165">
        <v>9</v>
      </c>
      <c r="P15" s="68"/>
      <c r="S15" s="84"/>
    </row>
    <row r="16" spans="1:33" ht="15" x14ac:dyDescent="0.2">
      <c r="A16" s="381">
        <v>10</v>
      </c>
      <c r="B16" s="376" t="s">
        <v>109</v>
      </c>
      <c r="C16" s="112" t="s">
        <v>3</v>
      </c>
      <c r="D16" s="14"/>
      <c r="E16" s="164">
        <v>117.5</v>
      </c>
      <c r="F16" s="164">
        <v>119.4</v>
      </c>
      <c r="G16" s="164">
        <v>112.40952380952379</v>
      </c>
      <c r="H16" s="164">
        <v>109.95238095238095</v>
      </c>
      <c r="I16" s="164">
        <v>112.7181818181818</v>
      </c>
      <c r="J16" s="166"/>
      <c r="K16" s="165">
        <v>8</v>
      </c>
      <c r="L16" s="165">
        <v>6</v>
      </c>
      <c r="M16" s="165">
        <v>9</v>
      </c>
      <c r="N16" s="165">
        <v>10</v>
      </c>
      <c r="O16" s="165">
        <v>10</v>
      </c>
      <c r="P16" s="68"/>
      <c r="S16" s="84"/>
    </row>
    <row r="17" spans="1:19" ht="15" x14ac:dyDescent="0.2">
      <c r="A17" s="381">
        <v>11</v>
      </c>
      <c r="B17" s="376" t="s">
        <v>107</v>
      </c>
      <c r="C17" s="112" t="s">
        <v>8</v>
      </c>
      <c r="D17" s="14"/>
      <c r="E17" s="164">
        <v>114</v>
      </c>
      <c r="F17" s="164">
        <v>112.7</v>
      </c>
      <c r="G17" s="164">
        <v>111.29047619047618</v>
      </c>
      <c r="H17" s="164">
        <v>107.8857142857143</v>
      </c>
      <c r="I17" s="164">
        <v>111.57000000000001</v>
      </c>
      <c r="J17" s="162"/>
      <c r="K17" s="165">
        <v>14</v>
      </c>
      <c r="L17" s="165">
        <v>14</v>
      </c>
      <c r="M17" s="165">
        <v>11</v>
      </c>
      <c r="N17" s="165">
        <v>13</v>
      </c>
      <c r="O17" s="165">
        <v>11</v>
      </c>
      <c r="P17" s="68"/>
      <c r="S17" s="84"/>
    </row>
    <row r="18" spans="1:19" ht="15" x14ac:dyDescent="0.2">
      <c r="A18" s="380">
        <v>12</v>
      </c>
      <c r="B18" s="376" t="s">
        <v>110</v>
      </c>
      <c r="C18" s="112" t="s">
        <v>1</v>
      </c>
      <c r="D18" s="14"/>
      <c r="E18" s="164">
        <v>114.9</v>
      </c>
      <c r="F18" s="164">
        <v>117.3</v>
      </c>
      <c r="G18" s="164">
        <v>112.12857142857142</v>
      </c>
      <c r="H18" s="164">
        <v>109.48333333333333</v>
      </c>
      <c r="I18" s="164">
        <v>111.08181818181819</v>
      </c>
      <c r="J18" s="162"/>
      <c r="K18" s="165">
        <v>13</v>
      </c>
      <c r="L18" s="165">
        <v>8</v>
      </c>
      <c r="M18" s="165">
        <v>10</v>
      </c>
      <c r="N18" s="165">
        <v>11</v>
      </c>
      <c r="O18" s="165">
        <v>12</v>
      </c>
      <c r="P18" s="68"/>
      <c r="S18" s="84"/>
    </row>
    <row r="19" spans="1:19" ht="15" x14ac:dyDescent="0.2">
      <c r="A19" s="380">
        <v>13</v>
      </c>
      <c r="B19" s="376" t="s">
        <v>103</v>
      </c>
      <c r="C19" s="112" t="s">
        <v>2</v>
      </c>
      <c r="D19" s="14"/>
      <c r="E19" s="164">
        <v>115.8</v>
      </c>
      <c r="F19" s="164">
        <v>111.7</v>
      </c>
      <c r="G19" s="164">
        <v>109.23235294117649</v>
      </c>
      <c r="H19" s="164">
        <v>106.90357142857142</v>
      </c>
      <c r="I19" s="164">
        <v>110.40909090909089</v>
      </c>
      <c r="J19" s="162"/>
      <c r="K19" s="165">
        <v>12</v>
      </c>
      <c r="L19" s="165">
        <v>15</v>
      </c>
      <c r="M19" s="165">
        <v>15</v>
      </c>
      <c r="N19" s="165">
        <v>14</v>
      </c>
      <c r="O19" s="165">
        <v>13</v>
      </c>
      <c r="P19" s="68"/>
      <c r="S19" s="84"/>
    </row>
    <row r="20" spans="1:19" ht="15" x14ac:dyDescent="0.2">
      <c r="A20" s="380">
        <v>14</v>
      </c>
      <c r="B20" s="376" t="s">
        <v>188</v>
      </c>
      <c r="C20" s="112" t="s">
        <v>7</v>
      </c>
      <c r="D20" s="14"/>
      <c r="E20" s="164">
        <v>117.2</v>
      </c>
      <c r="F20" s="164">
        <v>120.8</v>
      </c>
      <c r="G20" s="164">
        <v>111.02307692307691</v>
      </c>
      <c r="H20" s="164">
        <v>106.16153846153846</v>
      </c>
      <c r="I20" s="164">
        <v>108.69999999999999</v>
      </c>
      <c r="J20" s="162"/>
      <c r="K20" s="165">
        <v>9</v>
      </c>
      <c r="L20" s="165">
        <v>4</v>
      </c>
      <c r="M20" s="165">
        <v>13</v>
      </c>
      <c r="N20" s="165">
        <v>15</v>
      </c>
      <c r="O20" s="165">
        <v>14</v>
      </c>
      <c r="P20" s="68"/>
      <c r="S20" s="84"/>
    </row>
    <row r="21" spans="1:19" ht="15" x14ac:dyDescent="0.2">
      <c r="A21" s="380">
        <v>15</v>
      </c>
      <c r="B21" s="376" t="s">
        <v>111</v>
      </c>
      <c r="C21" s="112" t="s">
        <v>0</v>
      </c>
      <c r="D21" s="14"/>
      <c r="E21" s="164">
        <v>113</v>
      </c>
      <c r="F21" s="164">
        <v>113.1</v>
      </c>
      <c r="G21" s="164">
        <v>111.2470588235294</v>
      </c>
      <c r="H21" s="164">
        <v>109.08823529411764</v>
      </c>
      <c r="I21" s="164">
        <v>106.29375000000002</v>
      </c>
      <c r="J21" s="162"/>
      <c r="K21" s="165">
        <v>15</v>
      </c>
      <c r="L21" s="165">
        <v>12</v>
      </c>
      <c r="M21" s="165">
        <v>12</v>
      </c>
      <c r="N21" s="165">
        <v>12</v>
      </c>
      <c r="O21" s="165">
        <v>15</v>
      </c>
      <c r="P21" s="68"/>
      <c r="S21" s="84"/>
    </row>
    <row r="22" spans="1:19" ht="14" x14ac:dyDescent="0.2">
      <c r="A22" s="91"/>
    </row>
    <row r="23" spans="1:19" ht="14" x14ac:dyDescent="0.2">
      <c r="A23" s="91"/>
    </row>
    <row r="24" spans="1:19" ht="14" x14ac:dyDescent="0.2">
      <c r="A24" s="91"/>
    </row>
    <row r="25" spans="1:19" ht="14" x14ac:dyDescent="0.2">
      <c r="A25" s="91"/>
    </row>
    <row r="26" spans="1:19" ht="14" x14ac:dyDescent="0.2">
      <c r="A26" s="91"/>
    </row>
    <row r="27" spans="1:19" ht="14" x14ac:dyDescent="0.2">
      <c r="A27" s="91"/>
    </row>
    <row r="28" spans="1:19" ht="14" x14ac:dyDescent="0.2">
      <c r="A28" s="91"/>
    </row>
    <row r="29" spans="1:19" ht="14" x14ac:dyDescent="0.2">
      <c r="A29" s="91"/>
    </row>
    <row r="30" spans="1:19" ht="14" x14ac:dyDescent="0.2">
      <c r="A30" s="91"/>
    </row>
    <row r="31" spans="1:19" ht="14" x14ac:dyDescent="0.2">
      <c r="A31" s="91"/>
    </row>
    <row r="32" spans="1:19" ht="14" x14ac:dyDescent="0.2">
      <c r="A32" s="91"/>
    </row>
    <row r="33" spans="1:1" ht="14" x14ac:dyDescent="0.2">
      <c r="A33" s="91"/>
    </row>
    <row r="34" spans="1:1" ht="14" x14ac:dyDescent="0.2">
      <c r="A34" s="91"/>
    </row>
    <row r="35" spans="1:1" ht="14" x14ac:dyDescent="0.2">
      <c r="A35" s="91"/>
    </row>
    <row r="36" spans="1:1" ht="14" x14ac:dyDescent="0.2">
      <c r="A36" s="91"/>
    </row>
    <row r="37" spans="1:1" ht="14" x14ac:dyDescent="0.2">
      <c r="A37" s="91"/>
    </row>
    <row r="38" spans="1:1" ht="14" x14ac:dyDescent="0.2">
      <c r="A38" s="91"/>
    </row>
    <row r="39" spans="1:1" ht="14" x14ac:dyDescent="0.2">
      <c r="A39" s="91"/>
    </row>
    <row r="40" spans="1:1" ht="14" x14ac:dyDescent="0.2">
      <c r="A40" s="91"/>
    </row>
    <row r="41" spans="1:1" ht="14" x14ac:dyDescent="0.2">
      <c r="A41" s="14"/>
    </row>
    <row r="42" spans="1:1" ht="14" x14ac:dyDescent="0.2">
      <c r="A42" s="14"/>
    </row>
    <row r="43" spans="1:1" ht="14" x14ac:dyDescent="0.2">
      <c r="A43" s="14"/>
    </row>
    <row r="44" spans="1:1" ht="14" x14ac:dyDescent="0.2">
      <c r="A44" s="14"/>
    </row>
    <row r="45" spans="1:1" ht="14" x14ac:dyDescent="0.2">
      <c r="A45" s="14"/>
    </row>
    <row r="46" spans="1:1" ht="14" x14ac:dyDescent="0.2">
      <c r="A46" s="14"/>
    </row>
    <row r="47" spans="1:1" ht="14" x14ac:dyDescent="0.2">
      <c r="A47" s="14"/>
    </row>
    <row r="48" spans="1:1" ht="14" x14ac:dyDescent="0.2">
      <c r="A48" s="14"/>
    </row>
    <row r="49" spans="1:1" ht="14" x14ac:dyDescent="0.2">
      <c r="A49" s="14"/>
    </row>
    <row r="50" spans="1:1" ht="14" x14ac:dyDescent="0.2">
      <c r="A50" s="14"/>
    </row>
    <row r="51" spans="1:1" ht="14" x14ac:dyDescent="0.2">
      <c r="A51" s="14"/>
    </row>
    <row r="52" spans="1:1" ht="14" x14ac:dyDescent="0.2">
      <c r="A52" s="14"/>
    </row>
    <row r="53" spans="1:1" ht="14" x14ac:dyDescent="0.2">
      <c r="A53" s="14"/>
    </row>
    <row r="54" spans="1:1" ht="14" x14ac:dyDescent="0.2">
      <c r="A54" s="14"/>
    </row>
    <row r="55" spans="1:1" ht="14" x14ac:dyDescent="0.2">
      <c r="A55" s="14"/>
    </row>
    <row r="56" spans="1:1" ht="14" x14ac:dyDescent="0.2">
      <c r="A56" s="14"/>
    </row>
    <row r="57" spans="1:1" ht="14" x14ac:dyDescent="0.2">
      <c r="A57" s="14"/>
    </row>
    <row r="58" spans="1:1" ht="14" x14ac:dyDescent="0.2">
      <c r="A58" s="14"/>
    </row>
    <row r="59" spans="1:1" ht="14" x14ac:dyDescent="0.2">
      <c r="A59" s="14"/>
    </row>
    <row r="60" spans="1:1" ht="14" x14ac:dyDescent="0.2">
      <c r="A60" s="14"/>
    </row>
    <row r="61" spans="1:1" ht="14" x14ac:dyDescent="0.2">
      <c r="A61" s="14"/>
    </row>
    <row r="62" spans="1:1" ht="14" x14ac:dyDescent="0.2">
      <c r="A62" s="14"/>
    </row>
    <row r="63" spans="1:1" ht="14" x14ac:dyDescent="0.2">
      <c r="A63" s="91"/>
    </row>
    <row r="64" spans="1:1" ht="14" x14ac:dyDescent="0.2">
      <c r="A64" s="91"/>
    </row>
    <row r="65" spans="1:1" ht="14" x14ac:dyDescent="0.2">
      <c r="A65" s="91"/>
    </row>
    <row r="66" spans="1:1" ht="14" x14ac:dyDescent="0.2">
      <c r="A66" s="91"/>
    </row>
    <row r="67" spans="1:1" ht="14" x14ac:dyDescent="0.2">
      <c r="A67" s="91"/>
    </row>
    <row r="68" spans="1:1" ht="14" x14ac:dyDescent="0.2">
      <c r="A68" s="91"/>
    </row>
    <row r="69" spans="1:1" ht="14" x14ac:dyDescent="0.2">
      <c r="A69" s="91"/>
    </row>
    <row r="70" spans="1:1" ht="14" x14ac:dyDescent="0.2">
      <c r="A70" s="91"/>
    </row>
    <row r="71" spans="1:1" ht="14" x14ac:dyDescent="0.2">
      <c r="A71" s="91"/>
    </row>
    <row r="72" spans="1:1" ht="14" x14ac:dyDescent="0.2">
      <c r="A72" s="153"/>
    </row>
    <row r="73" spans="1:1" ht="14" x14ac:dyDescent="0.2">
      <c r="A73" s="153"/>
    </row>
    <row r="74" spans="1:1" ht="14" x14ac:dyDescent="0.2">
      <c r="A74" s="153"/>
    </row>
    <row r="75" spans="1:1" ht="14" x14ac:dyDescent="0.2">
      <c r="A75" s="153"/>
    </row>
    <row r="76" spans="1:1" ht="14" x14ac:dyDescent="0.2">
      <c r="A76" s="153"/>
    </row>
    <row r="77" spans="1:1" ht="14" x14ac:dyDescent="0.2">
      <c r="A77" s="153"/>
    </row>
    <row r="78" spans="1:1" ht="14" x14ac:dyDescent="0.2">
      <c r="A78" s="153"/>
    </row>
    <row r="79" spans="1:1" ht="14" x14ac:dyDescent="0.2">
      <c r="A79" s="153"/>
    </row>
    <row r="80" spans="1:1" ht="14" x14ac:dyDescent="0.2">
      <c r="A80" s="153"/>
    </row>
    <row r="81" spans="1:1" ht="14" x14ac:dyDescent="0.2">
      <c r="A81" s="153"/>
    </row>
    <row r="82" spans="1:1" ht="14" x14ac:dyDescent="0.2">
      <c r="A82" s="153"/>
    </row>
    <row r="83" spans="1:1" ht="14" x14ac:dyDescent="0.2">
      <c r="A83" s="153"/>
    </row>
    <row r="84" spans="1:1" ht="14" x14ac:dyDescent="0.2">
      <c r="A84" s="153"/>
    </row>
    <row r="85" spans="1:1" ht="14" x14ac:dyDescent="0.2">
      <c r="A85" s="153"/>
    </row>
    <row r="86" spans="1:1" ht="14" x14ac:dyDescent="0.2">
      <c r="A86" s="153"/>
    </row>
    <row r="87" spans="1:1" ht="14" x14ac:dyDescent="0.2">
      <c r="A87" s="153"/>
    </row>
    <row r="88" spans="1:1" ht="14" x14ac:dyDescent="0.2">
      <c r="A88" s="153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3"/>
  <sheetViews>
    <sheetView workbookViewId="0"/>
  </sheetViews>
  <sheetFormatPr baseColWidth="10" defaultRowHeight="16" x14ac:dyDescent="0.15"/>
  <sheetData>
    <row r="1" spans="1:14" ht="14" x14ac:dyDescent="0.2">
      <c r="A1" s="12"/>
      <c r="B1" s="93"/>
      <c r="N1" s="400"/>
    </row>
    <row r="2" spans="1:14" ht="19" x14ac:dyDescent="0.2">
      <c r="A2" s="36" t="s">
        <v>283</v>
      </c>
      <c r="B2" s="29" t="s">
        <v>311</v>
      </c>
      <c r="C2" s="275"/>
      <c r="D2" s="275"/>
      <c r="E2" s="275"/>
      <c r="F2" s="275"/>
      <c r="G2" s="275"/>
      <c r="H2" s="275"/>
      <c r="I2" s="275"/>
      <c r="J2" s="275"/>
      <c r="N2" s="400"/>
    </row>
    <row r="3" spans="1:14" ht="13" x14ac:dyDescent="0.15">
      <c r="N3" s="392"/>
    </row>
    <row r="4" spans="1:14" ht="15" x14ac:dyDescent="0.2">
      <c r="B4" s="273" t="s">
        <v>286</v>
      </c>
      <c r="C4" s="16"/>
      <c r="D4" s="16"/>
      <c r="E4" s="16"/>
      <c r="F4" s="16"/>
      <c r="G4" s="16"/>
      <c r="H4" s="16"/>
      <c r="I4" s="16"/>
      <c r="N4" s="392"/>
    </row>
    <row r="5" spans="1:14" ht="13" x14ac:dyDescent="0.15">
      <c r="B5" s="16"/>
      <c r="C5" s="16"/>
      <c r="D5" s="16"/>
      <c r="E5" s="16"/>
      <c r="F5" s="16"/>
      <c r="G5" s="16"/>
      <c r="H5" s="16"/>
      <c r="I5" s="16"/>
      <c r="N5" s="392"/>
    </row>
    <row r="6" spans="1:14" ht="28" x14ac:dyDescent="0.2">
      <c r="A6" s="104"/>
      <c r="B6" s="487" t="s">
        <v>260</v>
      </c>
      <c r="C6" s="482" t="s">
        <v>310</v>
      </c>
      <c r="D6" s="483"/>
      <c r="E6" s="484"/>
      <c r="F6" s="268" t="s">
        <v>284</v>
      </c>
      <c r="G6" s="268" t="s">
        <v>221</v>
      </c>
      <c r="H6" s="269" t="s">
        <v>201</v>
      </c>
      <c r="I6" s="269" t="s">
        <v>202</v>
      </c>
      <c r="J6" s="280"/>
    </row>
    <row r="7" spans="1:14" ht="84" x14ac:dyDescent="0.2">
      <c r="A7" s="104"/>
      <c r="B7" s="488"/>
      <c r="C7" s="294" t="s">
        <v>133</v>
      </c>
      <c r="D7" s="295" t="s">
        <v>203</v>
      </c>
      <c r="E7" s="296"/>
      <c r="F7" s="485" t="s">
        <v>282</v>
      </c>
      <c r="G7" s="485"/>
      <c r="H7" s="485"/>
      <c r="I7" s="486"/>
      <c r="J7" s="280"/>
    </row>
    <row r="8" spans="1:14" ht="14" x14ac:dyDescent="0.2">
      <c r="A8" s="315"/>
      <c r="B8" s="278" t="s">
        <v>258</v>
      </c>
      <c r="C8" s="297">
        <v>150</v>
      </c>
      <c r="D8" s="298">
        <v>347</v>
      </c>
      <c r="E8" s="299">
        <f t="shared" ref="E8:E14" si="0">IF(D8=0,0,D8/C8)</f>
        <v>2.3133333333333335</v>
      </c>
      <c r="F8" s="287">
        <v>1.8391608391608392</v>
      </c>
      <c r="G8" s="287" t="s">
        <v>41</v>
      </c>
      <c r="H8" s="288" t="s">
        <v>41</v>
      </c>
      <c r="I8" s="288" t="s">
        <v>41</v>
      </c>
      <c r="J8" s="280"/>
    </row>
    <row r="9" spans="1:14" ht="14" x14ac:dyDescent="0.2">
      <c r="A9" s="315"/>
      <c r="B9" s="278" t="s">
        <v>290</v>
      </c>
      <c r="C9" s="300">
        <v>127</v>
      </c>
      <c r="D9" s="301">
        <v>193</v>
      </c>
      <c r="E9" s="302">
        <f t="shared" si="0"/>
        <v>1.5196850393700787</v>
      </c>
      <c r="F9" s="287">
        <v>1.663716814159292</v>
      </c>
      <c r="G9" s="287" t="s">
        <v>41</v>
      </c>
      <c r="H9" s="288" t="s">
        <v>41</v>
      </c>
      <c r="I9" s="288" t="s">
        <v>41</v>
      </c>
      <c r="J9" s="280"/>
    </row>
    <row r="10" spans="1:14" ht="14" x14ac:dyDescent="0.2">
      <c r="A10" s="95"/>
      <c r="B10" s="278" t="s">
        <v>208</v>
      </c>
      <c r="C10" s="300">
        <v>740</v>
      </c>
      <c r="D10" s="301">
        <v>1095</v>
      </c>
      <c r="E10" s="302">
        <f t="shared" si="0"/>
        <v>1.4797297297297298</v>
      </c>
      <c r="F10" s="287">
        <v>1.3</v>
      </c>
      <c r="G10" s="287">
        <v>1.1698113207547169</v>
      </c>
      <c r="H10" s="288">
        <v>1.2724719101123596</v>
      </c>
      <c r="I10" s="288">
        <v>1.0067385444743935</v>
      </c>
      <c r="J10" s="280"/>
    </row>
    <row r="11" spans="1:14" ht="14" x14ac:dyDescent="0.2">
      <c r="A11" s="95"/>
      <c r="B11" s="278" t="s">
        <v>70</v>
      </c>
      <c r="C11" s="300">
        <v>875</v>
      </c>
      <c r="D11" s="301">
        <v>1178</v>
      </c>
      <c r="E11" s="302">
        <f t="shared" si="0"/>
        <v>1.3462857142857143</v>
      </c>
      <c r="F11" s="287">
        <v>0.87428571428571433</v>
      </c>
      <c r="G11" s="287">
        <v>0.68606060606060604</v>
      </c>
      <c r="H11" s="288">
        <v>0.30769230769230771</v>
      </c>
      <c r="I11" s="288">
        <v>0.40467836257309941</v>
      </c>
      <c r="J11" s="280"/>
    </row>
    <row r="12" spans="1:14" ht="14" x14ac:dyDescent="0.2">
      <c r="A12" s="95"/>
      <c r="B12" s="278" t="s">
        <v>28</v>
      </c>
      <c r="C12" s="300">
        <v>348</v>
      </c>
      <c r="D12" s="301">
        <v>447</v>
      </c>
      <c r="E12" s="302">
        <f t="shared" si="0"/>
        <v>1.2844827586206897</v>
      </c>
      <c r="F12" s="287">
        <v>1</v>
      </c>
      <c r="G12" s="287">
        <v>0.91091954022988508</v>
      </c>
      <c r="H12" s="288">
        <v>0.92934782608695654</v>
      </c>
      <c r="I12" s="288">
        <v>0.75067024128686322</v>
      </c>
      <c r="J12" s="280"/>
    </row>
    <row r="13" spans="1:14" ht="14" x14ac:dyDescent="0.2">
      <c r="A13" s="95"/>
      <c r="B13" s="278" t="s">
        <v>256</v>
      </c>
      <c r="C13" s="300">
        <v>491</v>
      </c>
      <c r="D13" s="301">
        <v>593</v>
      </c>
      <c r="E13" s="302">
        <f t="shared" si="0"/>
        <v>1.2077393075356415</v>
      </c>
      <c r="F13" s="287">
        <v>1.2321792260692463</v>
      </c>
      <c r="G13" s="287">
        <v>1.3885350318471337</v>
      </c>
      <c r="H13" s="288">
        <v>1.4351648351648352</v>
      </c>
      <c r="I13" s="288">
        <v>1.3868131868131868</v>
      </c>
      <c r="J13" s="280"/>
    </row>
    <row r="14" spans="1:14" ht="14" x14ac:dyDescent="0.2">
      <c r="A14" s="95"/>
      <c r="B14" s="278" t="s">
        <v>257</v>
      </c>
      <c r="C14" s="300">
        <v>279</v>
      </c>
      <c r="D14" s="301">
        <v>265</v>
      </c>
      <c r="E14" s="302">
        <f t="shared" si="0"/>
        <v>0.94982078853046592</v>
      </c>
      <c r="F14" s="287">
        <v>0.8315412186379928</v>
      </c>
      <c r="G14" s="287">
        <v>0.63799283154121866</v>
      </c>
      <c r="H14" s="288">
        <v>0.54440154440154442</v>
      </c>
      <c r="I14" s="288">
        <v>0.41132075471698115</v>
      </c>
      <c r="J14" s="280"/>
    </row>
    <row r="15" spans="1:14" ht="14" x14ac:dyDescent="0.2">
      <c r="A15" s="95"/>
      <c r="B15" s="278" t="s">
        <v>204</v>
      </c>
      <c r="C15" s="300" t="s">
        <v>41</v>
      </c>
      <c r="D15" s="301" t="s">
        <v>41</v>
      </c>
      <c r="E15" s="302" t="s">
        <v>41</v>
      </c>
      <c r="F15" s="287" t="s">
        <v>41</v>
      </c>
      <c r="G15" s="287">
        <v>3.9249999999999998</v>
      </c>
      <c r="H15" s="288">
        <v>3.55</v>
      </c>
      <c r="I15" s="288">
        <v>2.4249999999999998</v>
      </c>
      <c r="J15" s="280"/>
    </row>
    <row r="16" spans="1:14" ht="14" x14ac:dyDescent="0.2">
      <c r="A16" s="95"/>
      <c r="B16" s="278" t="s">
        <v>29</v>
      </c>
      <c r="C16" s="306" t="s">
        <v>41</v>
      </c>
      <c r="D16" s="307" t="s">
        <v>41</v>
      </c>
      <c r="E16" s="308" t="s">
        <v>41</v>
      </c>
      <c r="F16" s="287" t="s">
        <v>41</v>
      </c>
      <c r="G16" s="287">
        <v>0.9190031152647975</v>
      </c>
      <c r="H16" s="288">
        <v>1.0062305295950156</v>
      </c>
      <c r="I16" s="288">
        <v>0.86769230769230765</v>
      </c>
      <c r="J16" s="280"/>
    </row>
    <row r="17" spans="1:10" ht="14" x14ac:dyDescent="0.2">
      <c r="A17" s="95"/>
      <c r="B17" s="279" t="s">
        <v>287</v>
      </c>
      <c r="C17" s="309">
        <f>SUM(C8:C14)</f>
        <v>3010</v>
      </c>
      <c r="D17" s="310">
        <f>SUM(D8:D14)</f>
        <v>4118</v>
      </c>
      <c r="E17" s="311">
        <f t="shared" ref="E17" si="1">IF(D17=0,0,D17/C17)</f>
        <v>1.3681063122923589</v>
      </c>
      <c r="F17" s="281">
        <v>1.0029742233972241</v>
      </c>
      <c r="G17" s="282">
        <v>0.92233333333333334</v>
      </c>
      <c r="H17" s="282">
        <v>0.81571194762684129</v>
      </c>
      <c r="I17" s="282">
        <v>0.90507364975450078</v>
      </c>
      <c r="J17" s="280"/>
    </row>
    <row r="18" spans="1:10" ht="14" x14ac:dyDescent="0.2">
      <c r="A18" s="95"/>
      <c r="B18" s="270"/>
      <c r="C18" s="271"/>
      <c r="D18" s="271"/>
      <c r="E18" s="271"/>
      <c r="F18" s="272"/>
      <c r="G18" s="272"/>
      <c r="H18" s="272"/>
      <c r="I18" s="272"/>
      <c r="J18" s="280"/>
    </row>
    <row r="19" spans="1:10" ht="15" x14ac:dyDescent="0.2">
      <c r="A19" s="95"/>
      <c r="B19" s="273" t="s">
        <v>28</v>
      </c>
    </row>
    <row r="20" spans="1:10" ht="14" x14ac:dyDescent="0.2">
      <c r="A20" s="91"/>
    </row>
    <row r="21" spans="1:10" ht="28" x14ac:dyDescent="0.15">
      <c r="A21" s="265"/>
      <c r="B21" s="480" t="s">
        <v>291</v>
      </c>
      <c r="C21" s="482" t="s">
        <v>310</v>
      </c>
      <c r="D21" s="483"/>
      <c r="E21" s="484"/>
      <c r="F21" s="268" t="s">
        <v>284</v>
      </c>
      <c r="G21" s="268" t="s">
        <v>221</v>
      </c>
      <c r="H21" s="269" t="s">
        <v>201</v>
      </c>
      <c r="I21" s="269" t="s">
        <v>202</v>
      </c>
    </row>
    <row r="22" spans="1:10" ht="84" x14ac:dyDescent="0.2">
      <c r="A22" s="95"/>
      <c r="B22" s="481"/>
      <c r="C22" s="294" t="s">
        <v>133</v>
      </c>
      <c r="D22" s="295" t="s">
        <v>203</v>
      </c>
      <c r="E22" s="296"/>
      <c r="F22" s="485" t="s">
        <v>282</v>
      </c>
      <c r="G22" s="485"/>
      <c r="H22" s="485"/>
      <c r="I22" s="486"/>
    </row>
    <row r="23" spans="1:10" ht="14" x14ac:dyDescent="0.15">
      <c r="A23" s="95"/>
      <c r="B23" s="277" t="s">
        <v>58</v>
      </c>
      <c r="C23" s="297">
        <v>47</v>
      </c>
      <c r="D23" s="298">
        <v>131</v>
      </c>
      <c r="E23" s="299">
        <f t="shared" ref="E23:E32" si="2">IF(D23=0,0,D23/C23)</f>
        <v>2.7872340425531914</v>
      </c>
      <c r="F23" s="291">
        <v>2.0851063829787235</v>
      </c>
      <c r="G23" s="291">
        <v>2.1702127659574466</v>
      </c>
      <c r="H23" s="286">
        <v>2.1914893617021276</v>
      </c>
      <c r="I23" s="286">
        <v>1.7659574468085106</v>
      </c>
    </row>
    <row r="24" spans="1:10" ht="14" x14ac:dyDescent="0.15">
      <c r="A24" s="95"/>
      <c r="B24" s="278" t="s">
        <v>56</v>
      </c>
      <c r="C24" s="300">
        <v>55</v>
      </c>
      <c r="D24" s="301">
        <v>98</v>
      </c>
      <c r="E24" s="302">
        <f t="shared" si="2"/>
        <v>1.7818181818181817</v>
      </c>
      <c r="F24" s="287">
        <v>1.3272727272727274</v>
      </c>
      <c r="G24" s="287">
        <v>1.509090909090909</v>
      </c>
      <c r="H24" s="288">
        <v>1.9636363636363636</v>
      </c>
      <c r="I24" s="288">
        <v>1.4</v>
      </c>
    </row>
    <row r="25" spans="1:10" ht="14" x14ac:dyDescent="0.15">
      <c r="A25" s="95"/>
      <c r="B25" s="278" t="s">
        <v>59</v>
      </c>
      <c r="C25" s="300">
        <v>25</v>
      </c>
      <c r="D25" s="301">
        <v>44</v>
      </c>
      <c r="E25" s="302">
        <f t="shared" si="2"/>
        <v>1.76</v>
      </c>
      <c r="F25" s="287">
        <v>1.28</v>
      </c>
      <c r="G25" s="287">
        <v>0.96</v>
      </c>
      <c r="H25" s="288">
        <v>1.28</v>
      </c>
      <c r="I25" s="288">
        <v>1.2666666666666666</v>
      </c>
    </row>
    <row r="26" spans="1:10" ht="14" x14ac:dyDescent="0.15">
      <c r="A26" s="95"/>
      <c r="B26" s="278" t="s">
        <v>85</v>
      </c>
      <c r="C26" s="300">
        <v>60</v>
      </c>
      <c r="D26" s="301">
        <v>76</v>
      </c>
      <c r="E26" s="302">
        <f t="shared" si="2"/>
        <v>1.2666666666666666</v>
      </c>
      <c r="F26" s="287">
        <v>1.2166666666666666</v>
      </c>
      <c r="G26" s="287">
        <v>0.71666666666666667</v>
      </c>
      <c r="H26" s="288">
        <v>0.76666666666666672</v>
      </c>
      <c r="I26" s="288">
        <v>0.43333333333333335</v>
      </c>
    </row>
    <row r="27" spans="1:10" ht="14" x14ac:dyDescent="0.15">
      <c r="A27" s="95"/>
      <c r="B27" s="278" t="s">
        <v>57</v>
      </c>
      <c r="C27" s="300">
        <v>20</v>
      </c>
      <c r="D27" s="301">
        <v>22</v>
      </c>
      <c r="E27" s="302">
        <f t="shared" si="2"/>
        <v>1.1000000000000001</v>
      </c>
      <c r="F27" s="287">
        <v>0.65</v>
      </c>
      <c r="G27" s="287">
        <v>0.4</v>
      </c>
      <c r="H27" s="288">
        <v>0.4</v>
      </c>
      <c r="I27" s="288">
        <v>0.3</v>
      </c>
    </row>
    <row r="28" spans="1:10" ht="14" x14ac:dyDescent="0.15">
      <c r="A28" s="95"/>
      <c r="B28" s="278" t="s">
        <v>266</v>
      </c>
      <c r="C28" s="300">
        <v>22</v>
      </c>
      <c r="D28" s="301">
        <v>20</v>
      </c>
      <c r="E28" s="302">
        <f t="shared" si="2"/>
        <v>0.90909090909090906</v>
      </c>
      <c r="F28" s="287">
        <v>0.59090909090909094</v>
      </c>
      <c r="G28" s="287">
        <v>0.72727272727272729</v>
      </c>
      <c r="H28" s="288">
        <v>0.54545454545454541</v>
      </c>
      <c r="I28" s="288">
        <v>0.40909090909090912</v>
      </c>
    </row>
    <row r="29" spans="1:10" ht="14" x14ac:dyDescent="0.15">
      <c r="A29" s="95"/>
      <c r="B29" s="278" t="s">
        <v>55</v>
      </c>
      <c r="C29" s="300">
        <v>30</v>
      </c>
      <c r="D29" s="301">
        <v>20</v>
      </c>
      <c r="E29" s="302">
        <f t="shared" si="2"/>
        <v>0.66666666666666663</v>
      </c>
      <c r="F29" s="287">
        <v>0.2</v>
      </c>
      <c r="G29" s="287">
        <v>0.33333333333333331</v>
      </c>
      <c r="H29" s="288">
        <v>0.2</v>
      </c>
      <c r="I29" s="288">
        <v>0.36666666666666664</v>
      </c>
    </row>
    <row r="30" spans="1:10" ht="14" x14ac:dyDescent="0.15">
      <c r="A30" s="95"/>
      <c r="B30" s="278" t="s">
        <v>75</v>
      </c>
      <c r="C30" s="300">
        <v>25</v>
      </c>
      <c r="D30" s="301">
        <v>16</v>
      </c>
      <c r="E30" s="302">
        <f t="shared" si="2"/>
        <v>0.64</v>
      </c>
      <c r="F30" s="287">
        <v>0.96</v>
      </c>
      <c r="G30" s="287">
        <v>0.68</v>
      </c>
      <c r="H30" s="288">
        <v>0.76</v>
      </c>
      <c r="I30" s="288">
        <v>0.96</v>
      </c>
    </row>
    <row r="31" spans="1:10" ht="14" x14ac:dyDescent="0.15">
      <c r="A31" s="95"/>
      <c r="B31" s="278" t="s">
        <v>185</v>
      </c>
      <c r="C31" s="300">
        <v>44</v>
      </c>
      <c r="D31" s="301">
        <v>17</v>
      </c>
      <c r="E31" s="302">
        <f t="shared" si="2"/>
        <v>0.38636363636363635</v>
      </c>
      <c r="F31" s="287">
        <v>0.31818181818181818</v>
      </c>
      <c r="G31" s="287">
        <v>0.25</v>
      </c>
      <c r="H31" s="288">
        <v>0.11363636363636363</v>
      </c>
      <c r="I31" s="288">
        <v>0.11363636363636363</v>
      </c>
    </row>
    <row r="32" spans="1:10" ht="14" x14ac:dyDescent="0.15">
      <c r="A32" s="95"/>
      <c r="B32" s="278" t="s">
        <v>186</v>
      </c>
      <c r="C32" s="300">
        <v>20</v>
      </c>
      <c r="D32" s="301">
        <v>3</v>
      </c>
      <c r="E32" s="302">
        <f t="shared" si="2"/>
        <v>0.15</v>
      </c>
      <c r="F32" s="287">
        <v>0.1</v>
      </c>
      <c r="G32" s="287">
        <v>0.15</v>
      </c>
      <c r="H32" s="288">
        <v>0.15</v>
      </c>
      <c r="I32" s="288">
        <v>0.05</v>
      </c>
    </row>
    <row r="33" spans="1:14" ht="14" x14ac:dyDescent="0.15">
      <c r="A33" s="95"/>
      <c r="B33" s="289" t="s">
        <v>288</v>
      </c>
      <c r="C33" s="306" t="s">
        <v>41</v>
      </c>
      <c r="D33" s="307" t="s">
        <v>41</v>
      </c>
      <c r="E33" s="308" t="s">
        <v>41</v>
      </c>
      <c r="F33" s="292" t="s">
        <v>41</v>
      </c>
      <c r="G33" s="292" t="s">
        <v>41</v>
      </c>
      <c r="H33" s="293">
        <v>0</v>
      </c>
      <c r="I33" s="293">
        <v>0</v>
      </c>
    </row>
    <row r="34" spans="1:14" ht="14" x14ac:dyDescent="0.15">
      <c r="A34" s="95"/>
      <c r="B34" s="290" t="s">
        <v>156</v>
      </c>
      <c r="C34" s="309">
        <f>SUM(C23:C33)</f>
        <v>348</v>
      </c>
      <c r="D34" s="310">
        <f>SUM(D23:D33)</f>
        <v>447</v>
      </c>
      <c r="E34" s="311">
        <f t="shared" ref="E34" si="3">IF(D34=0,0,D34/C34)</f>
        <v>1.2844827586206897</v>
      </c>
      <c r="F34" s="284">
        <v>0.91091954022988508</v>
      </c>
      <c r="G34" s="283">
        <v>0.92934782608695654</v>
      </c>
      <c r="H34" s="283">
        <v>0.75067024128686322</v>
      </c>
      <c r="I34" s="283">
        <v>0.95174262734584447</v>
      </c>
    </row>
    <row r="35" spans="1:14" ht="14" x14ac:dyDescent="0.2">
      <c r="A35" s="91"/>
    </row>
    <row r="36" spans="1:14" ht="15" x14ac:dyDescent="0.2">
      <c r="A36" s="95"/>
      <c r="B36" s="273" t="s">
        <v>208</v>
      </c>
    </row>
    <row r="37" spans="1:14" ht="14" x14ac:dyDescent="0.15">
      <c r="A37" s="95"/>
    </row>
    <row r="38" spans="1:14" ht="28" x14ac:dyDescent="0.15">
      <c r="A38" s="95"/>
      <c r="B38" s="480" t="s">
        <v>291</v>
      </c>
      <c r="C38" s="482" t="s">
        <v>310</v>
      </c>
      <c r="D38" s="483"/>
      <c r="E38" s="484"/>
      <c r="F38" s="268" t="s">
        <v>284</v>
      </c>
      <c r="G38" s="268" t="s">
        <v>221</v>
      </c>
      <c r="H38" s="269" t="s">
        <v>201</v>
      </c>
      <c r="I38" s="269" t="s">
        <v>202</v>
      </c>
    </row>
    <row r="39" spans="1:14" ht="84" x14ac:dyDescent="0.2">
      <c r="A39" s="95"/>
      <c r="B39" s="481"/>
      <c r="C39" s="294" t="s">
        <v>133</v>
      </c>
      <c r="D39" s="295" t="s">
        <v>203</v>
      </c>
      <c r="E39" s="296"/>
      <c r="F39" s="485" t="s">
        <v>282</v>
      </c>
      <c r="G39" s="485"/>
      <c r="H39" s="485"/>
      <c r="I39" s="486"/>
    </row>
    <row r="40" spans="1:14" ht="14" x14ac:dyDescent="0.15">
      <c r="A40" s="315"/>
      <c r="B40" s="278" t="s">
        <v>62</v>
      </c>
      <c r="C40" s="300">
        <v>45</v>
      </c>
      <c r="D40" s="301">
        <v>120</v>
      </c>
      <c r="E40" s="302">
        <f t="shared" ref="E40:E52" si="4">IF(D40=0,0,D40/C40)</f>
        <v>2.6666666666666665</v>
      </c>
      <c r="F40" s="287">
        <v>2.3777777777777778</v>
      </c>
      <c r="G40" s="287">
        <v>1.9777777777777779</v>
      </c>
      <c r="H40" s="288">
        <v>1.3777777777777778</v>
      </c>
      <c r="I40" s="288">
        <v>1.9555555555555555</v>
      </c>
      <c r="N40" s="392"/>
    </row>
    <row r="41" spans="1:14" ht="14" x14ac:dyDescent="0.15">
      <c r="A41" s="315"/>
      <c r="B41" s="278" t="s">
        <v>45</v>
      </c>
      <c r="C41" s="300">
        <v>43</v>
      </c>
      <c r="D41" s="301">
        <v>103</v>
      </c>
      <c r="E41" s="302">
        <f t="shared" si="4"/>
        <v>2.3953488372093021</v>
      </c>
      <c r="F41" s="287">
        <v>3.3953488372093021</v>
      </c>
      <c r="G41" s="287" t="s">
        <v>41</v>
      </c>
      <c r="H41" s="288" t="s">
        <v>41</v>
      </c>
      <c r="I41" s="288" t="s">
        <v>41</v>
      </c>
      <c r="N41" s="392"/>
    </row>
    <row r="42" spans="1:14" ht="14" x14ac:dyDescent="0.15">
      <c r="A42" s="315"/>
      <c r="B42" s="278" t="s">
        <v>61</v>
      </c>
      <c r="C42" s="300">
        <v>90</v>
      </c>
      <c r="D42" s="301">
        <v>209</v>
      </c>
      <c r="E42" s="302">
        <f t="shared" si="4"/>
        <v>2.3222222222222224</v>
      </c>
      <c r="F42" s="287">
        <v>2.2111111111111112</v>
      </c>
      <c r="G42" s="287">
        <v>1.8</v>
      </c>
      <c r="H42" s="288">
        <v>1.9888888888888889</v>
      </c>
      <c r="I42" s="288">
        <v>1.3777777777777778</v>
      </c>
      <c r="N42" s="392"/>
    </row>
    <row r="43" spans="1:14" ht="14" x14ac:dyDescent="0.15">
      <c r="A43" s="315"/>
      <c r="B43" s="278" t="s">
        <v>193</v>
      </c>
      <c r="C43" s="300">
        <v>30</v>
      </c>
      <c r="D43" s="301">
        <v>64</v>
      </c>
      <c r="E43" s="302">
        <f t="shared" si="4"/>
        <v>2.1333333333333333</v>
      </c>
      <c r="F43" s="287">
        <v>1.7333333333333334</v>
      </c>
      <c r="G43" s="287">
        <v>1.5</v>
      </c>
      <c r="H43" s="288" t="s">
        <v>41</v>
      </c>
      <c r="I43" s="288" t="s">
        <v>41</v>
      </c>
      <c r="N43" s="392"/>
    </row>
    <row r="44" spans="1:14" ht="14" x14ac:dyDescent="0.15">
      <c r="A44" s="315"/>
      <c r="B44" s="278" t="s">
        <v>63</v>
      </c>
      <c r="C44" s="300">
        <v>35</v>
      </c>
      <c r="D44" s="301">
        <v>59</v>
      </c>
      <c r="E44" s="302">
        <f t="shared" si="4"/>
        <v>1.6857142857142857</v>
      </c>
      <c r="F44" s="287">
        <v>1.4</v>
      </c>
      <c r="G44" s="287">
        <v>0.8</v>
      </c>
      <c r="H44" s="288">
        <v>1.0571428571428572</v>
      </c>
      <c r="I44" s="288">
        <v>1.4857142857142858</v>
      </c>
      <c r="N44" s="392"/>
    </row>
    <row r="45" spans="1:14" ht="14" x14ac:dyDescent="0.15">
      <c r="A45" s="315"/>
      <c r="B45" s="278" t="s">
        <v>64</v>
      </c>
      <c r="C45" s="300">
        <v>50</v>
      </c>
      <c r="D45" s="301">
        <v>73</v>
      </c>
      <c r="E45" s="302">
        <f t="shared" si="4"/>
        <v>1.46</v>
      </c>
      <c r="F45" s="287">
        <v>1.5</v>
      </c>
      <c r="G45" s="287">
        <v>0.96</v>
      </c>
      <c r="H45" s="288">
        <v>1.1000000000000001</v>
      </c>
      <c r="I45" s="288">
        <v>1.2926829268292683</v>
      </c>
      <c r="N45" s="392"/>
    </row>
    <row r="46" spans="1:14" ht="14" x14ac:dyDescent="0.15">
      <c r="A46" s="315"/>
      <c r="B46" s="278" t="s">
        <v>211</v>
      </c>
      <c r="C46" s="300">
        <v>31</v>
      </c>
      <c r="D46" s="301">
        <v>44</v>
      </c>
      <c r="E46" s="302">
        <f t="shared" si="4"/>
        <v>1.4193548387096775</v>
      </c>
      <c r="F46" s="287">
        <v>0.77419354838709675</v>
      </c>
      <c r="G46" s="287">
        <v>0.61290322580645162</v>
      </c>
      <c r="H46" s="288">
        <v>0.5161290322580645</v>
      </c>
      <c r="I46" s="288">
        <v>0.35483870967741937</v>
      </c>
      <c r="N46" s="392"/>
    </row>
    <row r="47" spans="1:14" ht="14" x14ac:dyDescent="0.15">
      <c r="A47" s="315"/>
      <c r="B47" s="278" t="s">
        <v>206</v>
      </c>
      <c r="C47" s="300">
        <v>27</v>
      </c>
      <c r="D47" s="301">
        <v>34</v>
      </c>
      <c r="E47" s="302">
        <f t="shared" si="4"/>
        <v>1.2592592592592593</v>
      </c>
      <c r="F47" s="287">
        <v>0.18518518518518517</v>
      </c>
      <c r="G47" s="287" t="s">
        <v>41</v>
      </c>
      <c r="H47" s="288" t="s">
        <v>41</v>
      </c>
      <c r="I47" s="288" t="s">
        <v>41</v>
      </c>
      <c r="N47" s="392"/>
    </row>
    <row r="48" spans="1:14" ht="14" x14ac:dyDescent="0.15">
      <c r="A48" s="315"/>
      <c r="B48" s="278" t="s">
        <v>51</v>
      </c>
      <c r="C48" s="300">
        <v>235</v>
      </c>
      <c r="D48" s="301">
        <v>285</v>
      </c>
      <c r="E48" s="302">
        <f t="shared" si="4"/>
        <v>1.2127659574468086</v>
      </c>
      <c r="F48" s="287">
        <v>1.1191489361702127</v>
      </c>
      <c r="G48" s="287">
        <v>0.95319148936170217</v>
      </c>
      <c r="H48" s="288">
        <v>1.2978723404255319</v>
      </c>
      <c r="I48" s="288">
        <v>0.96595744680851059</v>
      </c>
      <c r="N48" s="392"/>
    </row>
    <row r="49" spans="1:14" ht="14" x14ac:dyDescent="0.15">
      <c r="A49" s="315"/>
      <c r="B49" s="278" t="s">
        <v>210</v>
      </c>
      <c r="C49" s="300">
        <v>27</v>
      </c>
      <c r="D49" s="301">
        <v>26</v>
      </c>
      <c r="E49" s="302">
        <f t="shared" si="4"/>
        <v>0.96296296296296291</v>
      </c>
      <c r="F49" s="287">
        <v>0.7407407407407407</v>
      </c>
      <c r="G49" s="287">
        <v>0.66666666666666663</v>
      </c>
      <c r="H49" s="288">
        <v>0.70370370370370372</v>
      </c>
      <c r="I49" s="288">
        <v>0.88888888888888884</v>
      </c>
      <c r="N49" s="392"/>
    </row>
    <row r="50" spans="1:14" ht="14" x14ac:dyDescent="0.15">
      <c r="A50" s="315"/>
      <c r="B50" s="278" t="s">
        <v>213</v>
      </c>
      <c r="C50" s="300">
        <v>25</v>
      </c>
      <c r="D50" s="301">
        <v>18</v>
      </c>
      <c r="E50" s="302">
        <f t="shared" si="4"/>
        <v>0.72</v>
      </c>
      <c r="F50" s="287">
        <v>0.44</v>
      </c>
      <c r="G50" s="287">
        <v>0.56000000000000005</v>
      </c>
      <c r="H50" s="288">
        <v>0.16</v>
      </c>
      <c r="I50" s="288">
        <v>0.2</v>
      </c>
      <c r="N50" s="392"/>
    </row>
    <row r="51" spans="1:14" ht="14" x14ac:dyDescent="0.15">
      <c r="A51" s="315"/>
      <c r="B51" s="278" t="s">
        <v>212</v>
      </c>
      <c r="C51" s="300">
        <v>30</v>
      </c>
      <c r="D51" s="301">
        <v>18</v>
      </c>
      <c r="E51" s="302">
        <f t="shared" si="4"/>
        <v>0.6</v>
      </c>
      <c r="F51" s="287">
        <v>0.53333333333333333</v>
      </c>
      <c r="G51" s="287">
        <v>0.6</v>
      </c>
      <c r="H51" s="288">
        <v>0.36666666666666664</v>
      </c>
      <c r="I51" s="288">
        <v>0.4</v>
      </c>
      <c r="N51" s="392"/>
    </row>
    <row r="52" spans="1:14" ht="14" x14ac:dyDescent="0.15">
      <c r="A52" s="315"/>
      <c r="B52" s="278" t="s">
        <v>207</v>
      </c>
      <c r="C52" s="300">
        <v>72</v>
      </c>
      <c r="D52" s="301">
        <v>42</v>
      </c>
      <c r="E52" s="302">
        <f t="shared" si="4"/>
        <v>0.58333333333333337</v>
      </c>
      <c r="F52" s="287">
        <v>0.43055555555555558</v>
      </c>
      <c r="G52" s="287">
        <v>0.54166666666666663</v>
      </c>
      <c r="H52" s="288">
        <v>0.33333333333333331</v>
      </c>
      <c r="I52" s="288">
        <v>0.3611111111111111</v>
      </c>
      <c r="N52" s="392"/>
    </row>
    <row r="53" spans="1:14" ht="14" x14ac:dyDescent="0.15">
      <c r="A53" s="315"/>
      <c r="B53" s="278" t="s">
        <v>157</v>
      </c>
      <c r="C53" s="300" t="s">
        <v>41</v>
      </c>
      <c r="D53" s="301" t="s">
        <v>41</v>
      </c>
      <c r="E53" s="302" t="s">
        <v>41</v>
      </c>
      <c r="F53" s="287" t="s">
        <v>41</v>
      </c>
      <c r="G53" s="287">
        <v>3.9166666666666665</v>
      </c>
      <c r="H53" s="288">
        <v>4.6111111111111107</v>
      </c>
      <c r="I53" s="288">
        <v>1.4</v>
      </c>
    </row>
    <row r="54" spans="1:14" ht="14" x14ac:dyDescent="0.15">
      <c r="A54" s="315"/>
      <c r="B54" s="278" t="s">
        <v>209</v>
      </c>
      <c r="C54" s="300" t="s">
        <v>41</v>
      </c>
      <c r="D54" s="301" t="s">
        <v>41</v>
      </c>
      <c r="E54" s="302" t="s">
        <v>41</v>
      </c>
      <c r="F54" s="287" t="s">
        <v>41</v>
      </c>
      <c r="G54" s="287">
        <v>0.63888888888888884</v>
      </c>
      <c r="H54" s="288">
        <v>0.77777777777777779</v>
      </c>
      <c r="I54" s="288">
        <v>0.55555555555555558</v>
      </c>
    </row>
    <row r="55" spans="1:14" ht="14" x14ac:dyDescent="0.15">
      <c r="A55" s="265"/>
      <c r="B55" s="279" t="s">
        <v>156</v>
      </c>
      <c r="C55" s="303">
        <f>SUM(C40:C54)</f>
        <v>740</v>
      </c>
      <c r="D55" s="304">
        <f>SUM(D40:D54)</f>
        <v>1095</v>
      </c>
      <c r="E55" s="305">
        <f t="shared" ref="E55" si="5">IF(D55=0,0,D55/C55)</f>
        <v>1.4797297297297298</v>
      </c>
      <c r="F55" s="281">
        <v>1.3486486486486486</v>
      </c>
      <c r="G55" s="281">
        <v>1.1698113207547169</v>
      </c>
      <c r="H55" s="282">
        <v>1.2724719101123596</v>
      </c>
      <c r="I55" s="282">
        <v>1.0067385444743935</v>
      </c>
    </row>
    <row r="56" spans="1:14" ht="14" x14ac:dyDescent="0.15">
      <c r="A56" s="95"/>
    </row>
    <row r="57" spans="1:14" ht="15" x14ac:dyDescent="0.2">
      <c r="A57" s="95"/>
      <c r="B57" s="273" t="s">
        <v>257</v>
      </c>
    </row>
    <row r="58" spans="1:14" ht="14" x14ac:dyDescent="0.15">
      <c r="A58" s="95"/>
    </row>
    <row r="59" spans="1:14" ht="28" x14ac:dyDescent="0.15">
      <c r="A59" s="95"/>
      <c r="B59" s="480" t="s">
        <v>291</v>
      </c>
      <c r="C59" s="482" t="s">
        <v>310</v>
      </c>
      <c r="D59" s="483"/>
      <c r="E59" s="484"/>
      <c r="F59" s="268" t="s">
        <v>284</v>
      </c>
      <c r="G59" s="268" t="s">
        <v>221</v>
      </c>
      <c r="H59" s="269" t="s">
        <v>201</v>
      </c>
      <c r="I59" s="269" t="s">
        <v>202</v>
      </c>
    </row>
    <row r="60" spans="1:14" ht="84" x14ac:dyDescent="0.2">
      <c r="B60" s="481"/>
      <c r="C60" s="294" t="s">
        <v>133</v>
      </c>
      <c r="D60" s="295" t="s">
        <v>203</v>
      </c>
      <c r="E60" s="296"/>
      <c r="F60" s="485" t="s">
        <v>282</v>
      </c>
      <c r="G60" s="485"/>
      <c r="H60" s="485"/>
      <c r="I60" s="486"/>
    </row>
    <row r="61" spans="1:14" ht="14" x14ac:dyDescent="0.15">
      <c r="A61" s="315"/>
      <c r="B61" s="277" t="s">
        <v>44</v>
      </c>
      <c r="C61" s="297">
        <v>40</v>
      </c>
      <c r="D61" s="298">
        <v>85</v>
      </c>
      <c r="E61" s="299">
        <f t="shared" ref="E61:E69" si="6">IF(D61=0,0,D61/C61)</f>
        <v>2.125</v>
      </c>
      <c r="F61" s="287">
        <v>1.9</v>
      </c>
      <c r="G61" s="287">
        <v>1.575</v>
      </c>
      <c r="H61" s="288">
        <v>1.675</v>
      </c>
      <c r="I61" s="286">
        <v>0.72499999999999998</v>
      </c>
    </row>
    <row r="62" spans="1:14" ht="14" x14ac:dyDescent="0.15">
      <c r="A62" s="315"/>
      <c r="B62" s="278" t="s">
        <v>42</v>
      </c>
      <c r="C62" s="300">
        <v>45</v>
      </c>
      <c r="D62" s="301">
        <v>86</v>
      </c>
      <c r="E62" s="302">
        <f t="shared" si="6"/>
        <v>1.9111111111111112</v>
      </c>
      <c r="F62" s="287">
        <v>2.1749999999999998</v>
      </c>
      <c r="G62" s="287">
        <v>1.575</v>
      </c>
      <c r="H62" s="288">
        <v>1.25</v>
      </c>
      <c r="I62" s="288">
        <v>1.3</v>
      </c>
    </row>
    <row r="63" spans="1:14" ht="14" x14ac:dyDescent="0.15">
      <c r="A63" s="315"/>
      <c r="B63" s="278" t="s">
        <v>43</v>
      </c>
      <c r="C63" s="300">
        <v>60</v>
      </c>
      <c r="D63" s="301">
        <v>44</v>
      </c>
      <c r="E63" s="302">
        <f t="shared" si="6"/>
        <v>0.73333333333333328</v>
      </c>
      <c r="F63" s="287">
        <v>0.41666666666666669</v>
      </c>
      <c r="G63" s="287">
        <v>0.3</v>
      </c>
      <c r="H63" s="288">
        <v>6.6666666666666666E-2</v>
      </c>
      <c r="I63" s="288">
        <v>0.10909090909090909</v>
      </c>
    </row>
    <row r="64" spans="1:14" ht="14" x14ac:dyDescent="0.15">
      <c r="A64" s="315"/>
      <c r="B64" s="278" t="s">
        <v>215</v>
      </c>
      <c r="C64" s="300">
        <v>32</v>
      </c>
      <c r="D64" s="301">
        <v>20</v>
      </c>
      <c r="E64" s="302">
        <f t="shared" si="6"/>
        <v>0.625</v>
      </c>
      <c r="F64" s="287">
        <v>0.25</v>
      </c>
      <c r="G64" s="287">
        <v>0.5</v>
      </c>
      <c r="H64" s="288">
        <v>0.25</v>
      </c>
      <c r="I64" s="288">
        <v>0.28125</v>
      </c>
    </row>
    <row r="65" spans="1:14" ht="14" x14ac:dyDescent="0.15">
      <c r="A65" s="315"/>
      <c r="B65" s="278" t="s">
        <v>214</v>
      </c>
      <c r="C65" s="300">
        <v>22</v>
      </c>
      <c r="D65" s="301">
        <v>10</v>
      </c>
      <c r="E65" s="302">
        <f t="shared" si="6"/>
        <v>0.45454545454545453</v>
      </c>
      <c r="F65" s="287">
        <v>0.7407407407407407</v>
      </c>
      <c r="G65" s="287">
        <v>0.29629629629629628</v>
      </c>
      <c r="H65" s="288">
        <v>0.40740740740740738</v>
      </c>
      <c r="I65" s="288">
        <v>0.37037037037037035</v>
      </c>
    </row>
    <row r="66" spans="1:14" ht="14" x14ac:dyDescent="0.15">
      <c r="A66" s="315"/>
      <c r="B66" s="278" t="s">
        <v>217</v>
      </c>
      <c r="C66" s="300">
        <v>20</v>
      </c>
      <c r="D66" s="301">
        <v>9</v>
      </c>
      <c r="E66" s="302">
        <f t="shared" si="6"/>
        <v>0.45</v>
      </c>
      <c r="F66" s="287">
        <v>0.15</v>
      </c>
      <c r="G66" s="287">
        <v>0</v>
      </c>
      <c r="H66" s="288">
        <v>0</v>
      </c>
      <c r="I66" s="288" t="s">
        <v>41</v>
      </c>
    </row>
    <row r="67" spans="1:14" ht="14" x14ac:dyDescent="0.15">
      <c r="A67" s="315"/>
      <c r="B67" s="278" t="s">
        <v>194</v>
      </c>
      <c r="C67" s="300">
        <v>20</v>
      </c>
      <c r="D67" s="301">
        <v>6</v>
      </c>
      <c r="E67" s="302">
        <f t="shared" si="6"/>
        <v>0.3</v>
      </c>
      <c r="F67" s="287">
        <v>0.45</v>
      </c>
      <c r="G67" s="287">
        <v>0.1</v>
      </c>
      <c r="H67" s="288" t="s">
        <v>41</v>
      </c>
      <c r="I67" s="288" t="s">
        <v>41</v>
      </c>
    </row>
    <row r="68" spans="1:14" ht="14" x14ac:dyDescent="0.15">
      <c r="A68" s="315"/>
      <c r="B68" s="278" t="s">
        <v>216</v>
      </c>
      <c r="C68" s="300">
        <v>20</v>
      </c>
      <c r="D68" s="301">
        <v>3</v>
      </c>
      <c r="E68" s="302">
        <f t="shared" si="6"/>
        <v>0.15</v>
      </c>
      <c r="F68" s="287">
        <v>0.15</v>
      </c>
      <c r="G68" s="287">
        <v>0.2</v>
      </c>
      <c r="H68" s="288">
        <v>0.05</v>
      </c>
      <c r="I68" s="288" t="s">
        <v>41</v>
      </c>
    </row>
    <row r="69" spans="1:14" ht="14" x14ac:dyDescent="0.15">
      <c r="A69" s="315"/>
      <c r="B69" s="278" t="s">
        <v>165</v>
      </c>
      <c r="C69" s="300">
        <v>20</v>
      </c>
      <c r="D69" s="301">
        <v>2</v>
      </c>
      <c r="E69" s="302">
        <f t="shared" si="6"/>
        <v>0.1</v>
      </c>
      <c r="F69" s="287">
        <v>0.05</v>
      </c>
      <c r="G69" s="287">
        <v>0.2</v>
      </c>
      <c r="H69" s="288">
        <v>0</v>
      </c>
      <c r="I69" s="288">
        <v>0.12</v>
      </c>
    </row>
    <row r="70" spans="1:14" ht="14" x14ac:dyDescent="0.15">
      <c r="B70" s="279" t="s">
        <v>156</v>
      </c>
      <c r="C70" s="303">
        <f>SUM(C61:C69)</f>
        <v>279</v>
      </c>
      <c r="D70" s="304">
        <f>SUM(D61:D69)</f>
        <v>265</v>
      </c>
      <c r="E70" s="305">
        <f t="shared" ref="E70" si="7">IF(D70=0,0,D70/C70)</f>
        <v>0.94982078853046592</v>
      </c>
      <c r="F70" s="281">
        <v>0.8315412186379928</v>
      </c>
      <c r="G70" s="281">
        <v>0.63799283154121866</v>
      </c>
      <c r="H70" s="282">
        <v>0.54440154440154442</v>
      </c>
      <c r="I70" s="282">
        <v>0.41132075471698115</v>
      </c>
    </row>
    <row r="71" spans="1:14" ht="13" x14ac:dyDescent="0.15"/>
    <row r="72" spans="1:14" ht="15" x14ac:dyDescent="0.2">
      <c r="A72" s="95"/>
      <c r="B72" s="273" t="s">
        <v>70</v>
      </c>
    </row>
    <row r="73" spans="1:14" ht="13" x14ac:dyDescent="0.15"/>
    <row r="74" spans="1:14" ht="28" x14ac:dyDescent="0.15">
      <c r="B74" s="480" t="s">
        <v>291</v>
      </c>
      <c r="C74" s="482" t="s">
        <v>310</v>
      </c>
      <c r="D74" s="483"/>
      <c r="E74" s="484"/>
      <c r="F74" s="268" t="s">
        <v>284</v>
      </c>
      <c r="G74" s="268" t="s">
        <v>221</v>
      </c>
      <c r="H74" s="269" t="s">
        <v>201</v>
      </c>
      <c r="I74" s="269" t="s">
        <v>202</v>
      </c>
    </row>
    <row r="75" spans="1:14" ht="84" x14ac:dyDescent="0.2">
      <c r="B75" s="481"/>
      <c r="C75" s="294" t="s">
        <v>133</v>
      </c>
      <c r="D75" s="295" t="s">
        <v>203</v>
      </c>
      <c r="E75" s="296"/>
      <c r="F75" s="485" t="s">
        <v>282</v>
      </c>
      <c r="G75" s="485"/>
      <c r="H75" s="485"/>
      <c r="I75" s="486"/>
    </row>
    <row r="76" spans="1:14" ht="14" x14ac:dyDescent="0.15">
      <c r="A76" s="315"/>
      <c r="B76" s="277" t="s">
        <v>48</v>
      </c>
      <c r="C76" s="297">
        <v>25</v>
      </c>
      <c r="D76" s="298">
        <v>105</v>
      </c>
      <c r="E76" s="299">
        <f t="shared" ref="E76:E87" si="8">IF(D76=0,0,D76/C76)</f>
        <v>4.2</v>
      </c>
      <c r="F76" s="287">
        <v>2.04</v>
      </c>
      <c r="G76" s="287" t="s">
        <v>41</v>
      </c>
      <c r="H76" s="288" t="s">
        <v>41</v>
      </c>
      <c r="I76" s="286" t="s">
        <v>41</v>
      </c>
      <c r="N76" s="392"/>
    </row>
    <row r="77" spans="1:14" ht="14" x14ac:dyDescent="0.15">
      <c r="A77" s="315"/>
      <c r="B77" s="278" t="s">
        <v>43</v>
      </c>
      <c r="C77" s="300">
        <v>200</v>
      </c>
      <c r="D77" s="301">
        <v>424</v>
      </c>
      <c r="E77" s="302">
        <f t="shared" si="8"/>
        <v>2.12</v>
      </c>
      <c r="F77" s="287">
        <v>1.680952380952381</v>
      </c>
      <c r="G77" s="287">
        <v>1.5333333333333334</v>
      </c>
      <c r="H77" s="288">
        <v>0.79523809523809519</v>
      </c>
      <c r="I77" s="288">
        <v>0.94527363184079605</v>
      </c>
      <c r="N77" s="392"/>
    </row>
    <row r="78" spans="1:14" ht="14" x14ac:dyDescent="0.15">
      <c r="A78" s="315"/>
      <c r="B78" s="278" t="s">
        <v>76</v>
      </c>
      <c r="C78" s="300">
        <v>40</v>
      </c>
      <c r="D78" s="301">
        <v>79</v>
      </c>
      <c r="E78" s="302">
        <f t="shared" si="8"/>
        <v>1.9750000000000001</v>
      </c>
      <c r="F78" s="287">
        <v>0.875</v>
      </c>
      <c r="G78" s="287">
        <v>0.68571428571428572</v>
      </c>
      <c r="H78" s="288">
        <v>0.31428571428571428</v>
      </c>
      <c r="I78" s="288">
        <v>0.54285714285714282</v>
      </c>
      <c r="N78" s="392"/>
    </row>
    <row r="79" spans="1:14" ht="14" x14ac:dyDescent="0.15">
      <c r="A79" s="315"/>
      <c r="B79" s="278" t="s">
        <v>89</v>
      </c>
      <c r="C79" s="300">
        <v>40</v>
      </c>
      <c r="D79" s="301">
        <v>77</v>
      </c>
      <c r="E79" s="302">
        <f t="shared" si="8"/>
        <v>1.925</v>
      </c>
      <c r="F79" s="287">
        <v>1.1499999999999999</v>
      </c>
      <c r="G79" s="287">
        <v>1.7250000000000001</v>
      </c>
      <c r="H79" s="288">
        <v>0.57499999999999996</v>
      </c>
      <c r="I79" s="288">
        <v>0.74285714285714288</v>
      </c>
      <c r="N79" s="392"/>
    </row>
    <row r="80" spans="1:14" ht="14" x14ac:dyDescent="0.15">
      <c r="A80" s="315"/>
      <c r="B80" s="278" t="s">
        <v>192</v>
      </c>
      <c r="C80" s="300">
        <v>30</v>
      </c>
      <c r="D80" s="301">
        <v>53</v>
      </c>
      <c r="E80" s="302">
        <f t="shared" si="8"/>
        <v>1.7666666666666666</v>
      </c>
      <c r="F80" s="287">
        <v>2.6</v>
      </c>
      <c r="G80" s="287">
        <v>1.4</v>
      </c>
      <c r="H80" s="288" t="s">
        <v>41</v>
      </c>
      <c r="I80" s="288" t="s">
        <v>41</v>
      </c>
      <c r="N80" s="392"/>
    </row>
    <row r="81" spans="1:14" ht="14" x14ac:dyDescent="0.15">
      <c r="A81" s="315"/>
      <c r="B81" s="278" t="s">
        <v>49</v>
      </c>
      <c r="C81" s="300">
        <v>50</v>
      </c>
      <c r="D81" s="301">
        <v>65</v>
      </c>
      <c r="E81" s="302">
        <f t="shared" si="8"/>
        <v>1.3</v>
      </c>
      <c r="F81" s="287">
        <v>0.625</v>
      </c>
      <c r="G81" s="287" t="s">
        <v>41</v>
      </c>
      <c r="H81" s="288" t="s">
        <v>41</v>
      </c>
      <c r="I81" s="288" t="s">
        <v>41</v>
      </c>
      <c r="N81" s="392"/>
    </row>
    <row r="82" spans="1:14" ht="14" x14ac:dyDescent="0.15">
      <c r="A82" s="315"/>
      <c r="B82" s="278" t="s">
        <v>47</v>
      </c>
      <c r="C82" s="300">
        <v>140</v>
      </c>
      <c r="D82" s="301">
        <v>168</v>
      </c>
      <c r="E82" s="302">
        <f t="shared" si="8"/>
        <v>1.2</v>
      </c>
      <c r="F82" s="287">
        <v>0.62142857142857144</v>
      </c>
      <c r="G82" s="287">
        <v>0.43571428571428572</v>
      </c>
      <c r="H82" s="288">
        <v>0.23333333333333334</v>
      </c>
      <c r="I82" s="288">
        <v>0.38666666666666666</v>
      </c>
      <c r="N82" s="392"/>
    </row>
    <row r="83" spans="1:14" ht="14" x14ac:dyDescent="0.15">
      <c r="A83" s="315"/>
      <c r="B83" s="278" t="s">
        <v>67</v>
      </c>
      <c r="C83" s="300">
        <v>155</v>
      </c>
      <c r="D83" s="301">
        <v>136</v>
      </c>
      <c r="E83" s="302">
        <f t="shared" si="8"/>
        <v>0.8774193548387097</v>
      </c>
      <c r="F83" s="287">
        <v>0.33548387096774196</v>
      </c>
      <c r="G83" s="287">
        <v>0.16129032258064516</v>
      </c>
      <c r="H83" s="288">
        <v>7.3333333333333334E-2</v>
      </c>
      <c r="I83" s="288">
        <v>0.12666666666666668</v>
      </c>
      <c r="N83" s="392"/>
    </row>
    <row r="84" spans="1:14" ht="14" x14ac:dyDescent="0.15">
      <c r="A84" s="315"/>
      <c r="B84" s="278" t="s">
        <v>65</v>
      </c>
      <c r="C84" s="300">
        <v>55</v>
      </c>
      <c r="D84" s="301">
        <v>41</v>
      </c>
      <c r="E84" s="302">
        <f t="shared" si="8"/>
        <v>0.74545454545454548</v>
      </c>
      <c r="F84" s="287">
        <v>0.47272727272727272</v>
      </c>
      <c r="G84" s="287">
        <v>0.32727272727272727</v>
      </c>
      <c r="H84" s="288">
        <v>0.1111111111111111</v>
      </c>
      <c r="I84" s="288">
        <v>0.20370370370370369</v>
      </c>
      <c r="N84" s="392"/>
    </row>
    <row r="85" spans="1:14" ht="14" x14ac:dyDescent="0.15">
      <c r="A85" s="315"/>
      <c r="B85" s="278" t="s">
        <v>218</v>
      </c>
      <c r="C85" s="300">
        <v>45</v>
      </c>
      <c r="D85" s="301">
        <v>22</v>
      </c>
      <c r="E85" s="302">
        <f t="shared" si="8"/>
        <v>0.48888888888888887</v>
      </c>
      <c r="F85" s="287">
        <v>0.15555555555555556</v>
      </c>
      <c r="G85" s="287">
        <v>8.8888888888888892E-2</v>
      </c>
      <c r="H85" s="288">
        <v>5.4545454545454543E-2</v>
      </c>
      <c r="I85" s="288">
        <v>9.0909090909090912E-2</v>
      </c>
      <c r="N85" s="392"/>
    </row>
    <row r="86" spans="1:14" ht="14" x14ac:dyDescent="0.15">
      <c r="A86" s="315"/>
      <c r="B86" s="278" t="s">
        <v>69</v>
      </c>
      <c r="C86" s="300">
        <v>75</v>
      </c>
      <c r="D86" s="301">
        <v>7</v>
      </c>
      <c r="E86" s="302">
        <f t="shared" si="8"/>
        <v>9.3333333333333338E-2</v>
      </c>
      <c r="F86" s="287">
        <v>5.3333333333333337E-2</v>
      </c>
      <c r="G86" s="287">
        <v>2.6666666666666668E-2</v>
      </c>
      <c r="H86" s="288">
        <v>0</v>
      </c>
      <c r="I86" s="288">
        <v>0.02</v>
      </c>
      <c r="N86" s="392"/>
    </row>
    <row r="87" spans="1:14" ht="14" x14ac:dyDescent="0.15">
      <c r="A87" s="315"/>
      <c r="B87" s="278" t="s">
        <v>66</v>
      </c>
      <c r="C87" s="300">
        <v>20</v>
      </c>
      <c r="D87" s="301">
        <v>1</v>
      </c>
      <c r="E87" s="302">
        <f t="shared" si="8"/>
        <v>0.05</v>
      </c>
      <c r="F87" s="287">
        <v>0.05</v>
      </c>
      <c r="G87" s="287">
        <v>0.1</v>
      </c>
      <c r="H87" s="288">
        <v>0.08</v>
      </c>
      <c r="I87" s="288">
        <v>0.14285714285714285</v>
      </c>
      <c r="N87" s="392"/>
    </row>
    <row r="88" spans="1:14" ht="14" x14ac:dyDescent="0.15">
      <c r="A88" s="315"/>
      <c r="B88" s="278" t="s">
        <v>82</v>
      </c>
      <c r="C88" s="300" t="s">
        <v>41</v>
      </c>
      <c r="D88" s="301" t="s">
        <v>41</v>
      </c>
      <c r="E88" s="302" t="s">
        <v>41</v>
      </c>
      <c r="F88" s="287" t="s">
        <v>41</v>
      </c>
      <c r="G88" s="287">
        <v>0.16</v>
      </c>
      <c r="H88" s="288">
        <v>0</v>
      </c>
      <c r="I88" s="288">
        <v>0.22222222222222221</v>
      </c>
      <c r="N88" s="392"/>
    </row>
    <row r="89" spans="1:14" ht="14" x14ac:dyDescent="0.15">
      <c r="A89" s="315"/>
      <c r="B89" s="278" t="s">
        <v>68</v>
      </c>
      <c r="C89" s="300" t="s">
        <v>41</v>
      </c>
      <c r="D89" s="301" t="s">
        <v>41</v>
      </c>
      <c r="E89" s="302" t="s">
        <v>41</v>
      </c>
      <c r="F89" s="287" t="s">
        <v>41</v>
      </c>
      <c r="G89" s="287" t="s">
        <v>41</v>
      </c>
      <c r="H89" s="288">
        <v>0.1</v>
      </c>
      <c r="I89" s="288">
        <v>0.3</v>
      </c>
    </row>
    <row r="90" spans="1:14" ht="14" x14ac:dyDescent="0.15">
      <c r="B90" s="279" t="s">
        <v>156</v>
      </c>
      <c r="C90" s="303">
        <f>SUM(C76:C89)</f>
        <v>875</v>
      </c>
      <c r="D90" s="304">
        <f>SUM(D76:D89)</f>
        <v>1178</v>
      </c>
      <c r="E90" s="305">
        <f t="shared" ref="E90" si="9">IF(D90=0,0,D90/C90)</f>
        <v>1.3462857142857143</v>
      </c>
      <c r="F90" s="281">
        <v>0.87428571428571433</v>
      </c>
      <c r="G90" s="281">
        <v>0.68606060606060604</v>
      </c>
      <c r="H90" s="282">
        <v>0.30769230769230771</v>
      </c>
      <c r="I90" s="282">
        <v>0.40467836257309941</v>
      </c>
    </row>
    <row r="91" spans="1:14" ht="13" x14ac:dyDescent="0.15"/>
    <row r="92" spans="1:14" ht="15" x14ac:dyDescent="0.2">
      <c r="A92" s="95"/>
      <c r="B92" s="273" t="s">
        <v>256</v>
      </c>
    </row>
    <row r="93" spans="1:14" ht="13" x14ac:dyDescent="0.15"/>
    <row r="94" spans="1:14" ht="28" x14ac:dyDescent="0.15">
      <c r="B94" s="480" t="s">
        <v>291</v>
      </c>
      <c r="C94" s="482" t="s">
        <v>310</v>
      </c>
      <c r="D94" s="483"/>
      <c r="E94" s="484"/>
      <c r="F94" s="268" t="s">
        <v>284</v>
      </c>
      <c r="G94" s="268" t="s">
        <v>221</v>
      </c>
      <c r="H94" s="269" t="s">
        <v>201</v>
      </c>
      <c r="I94" s="269" t="s">
        <v>202</v>
      </c>
    </row>
    <row r="95" spans="1:14" ht="84" x14ac:dyDescent="0.2">
      <c r="B95" s="481"/>
      <c r="C95" s="294" t="s">
        <v>133</v>
      </c>
      <c r="D95" s="295" t="s">
        <v>203</v>
      </c>
      <c r="E95" s="296"/>
      <c r="F95" s="485" t="s">
        <v>282</v>
      </c>
      <c r="G95" s="485"/>
      <c r="H95" s="485"/>
      <c r="I95" s="486"/>
    </row>
    <row r="96" spans="1:14" ht="14" x14ac:dyDescent="0.15">
      <c r="A96" s="315"/>
      <c r="B96" s="278" t="s">
        <v>35</v>
      </c>
      <c r="C96" s="297">
        <v>56</v>
      </c>
      <c r="D96" s="298">
        <v>188</v>
      </c>
      <c r="E96" s="299">
        <f t="shared" ref="E96:E107" si="10">IF(D96=0,0,D96/C96)</f>
        <v>3.3571428571428572</v>
      </c>
      <c r="F96" s="287">
        <v>3.5892857142857144</v>
      </c>
      <c r="G96" s="287">
        <v>3.8392857142857144</v>
      </c>
      <c r="H96" s="288">
        <v>4.6428571428571432</v>
      </c>
      <c r="I96" s="288">
        <v>3.9821428571428572</v>
      </c>
    </row>
    <row r="97" spans="1:9" ht="14" x14ac:dyDescent="0.15">
      <c r="A97" s="315"/>
      <c r="B97" s="278" t="s">
        <v>195</v>
      </c>
      <c r="C97" s="300">
        <v>20</v>
      </c>
      <c r="D97" s="301">
        <v>54</v>
      </c>
      <c r="E97" s="302">
        <f t="shared" si="10"/>
        <v>2.7</v>
      </c>
      <c r="F97" s="287">
        <v>3.4</v>
      </c>
      <c r="G97" s="287">
        <v>2.5</v>
      </c>
      <c r="H97" s="288" t="s">
        <v>41</v>
      </c>
      <c r="I97" s="288" t="s">
        <v>41</v>
      </c>
    </row>
    <row r="98" spans="1:9" ht="14" x14ac:dyDescent="0.15">
      <c r="A98" s="315"/>
      <c r="B98" s="278" t="s">
        <v>265</v>
      </c>
      <c r="C98" s="300">
        <v>20</v>
      </c>
      <c r="D98" s="301">
        <v>31</v>
      </c>
      <c r="E98" s="302">
        <f t="shared" si="10"/>
        <v>1.55</v>
      </c>
      <c r="F98" s="287">
        <v>1</v>
      </c>
      <c r="G98" s="287" t="s">
        <v>41</v>
      </c>
      <c r="H98" s="288" t="s">
        <v>41</v>
      </c>
      <c r="I98" s="288" t="s">
        <v>41</v>
      </c>
    </row>
    <row r="99" spans="1:9" ht="14" x14ac:dyDescent="0.15">
      <c r="A99" s="315"/>
      <c r="B99" s="278" t="s">
        <v>196</v>
      </c>
      <c r="C99" s="300">
        <v>57</v>
      </c>
      <c r="D99" s="301">
        <v>78</v>
      </c>
      <c r="E99" s="302">
        <f t="shared" si="10"/>
        <v>1.368421052631579</v>
      </c>
      <c r="F99" s="287">
        <v>1.2982456140350878</v>
      </c>
      <c r="G99" s="287">
        <v>1.7192982456140351</v>
      </c>
      <c r="H99" s="288" t="s">
        <v>41</v>
      </c>
      <c r="I99" s="288" t="s">
        <v>41</v>
      </c>
    </row>
    <row r="100" spans="1:9" ht="14" x14ac:dyDescent="0.15">
      <c r="A100" s="315"/>
      <c r="B100" s="278" t="s">
        <v>197</v>
      </c>
      <c r="C100" s="300">
        <v>45</v>
      </c>
      <c r="D100" s="301">
        <v>52</v>
      </c>
      <c r="E100" s="302">
        <f t="shared" si="10"/>
        <v>1.1555555555555554</v>
      </c>
      <c r="F100" s="287">
        <v>1.0888888888888888</v>
      </c>
      <c r="G100" s="287">
        <v>1.4222222222222223</v>
      </c>
      <c r="H100" s="288" t="s">
        <v>41</v>
      </c>
      <c r="I100" s="288" t="s">
        <v>41</v>
      </c>
    </row>
    <row r="101" spans="1:9" ht="14" x14ac:dyDescent="0.15">
      <c r="A101" s="315"/>
      <c r="B101" s="278" t="s">
        <v>36</v>
      </c>
      <c r="C101" s="300">
        <v>56</v>
      </c>
      <c r="D101" s="301">
        <v>58</v>
      </c>
      <c r="E101" s="302">
        <f t="shared" si="10"/>
        <v>1.0357142857142858</v>
      </c>
      <c r="F101" s="287">
        <v>0.6785714285714286</v>
      </c>
      <c r="G101" s="287">
        <v>0.9107142857142857</v>
      </c>
      <c r="H101" s="288">
        <v>1.0714285714285714</v>
      </c>
      <c r="I101" s="288">
        <v>0.8571428571428571</v>
      </c>
    </row>
    <row r="102" spans="1:9" ht="14" x14ac:dyDescent="0.15">
      <c r="A102" s="315"/>
      <c r="B102" s="278" t="s">
        <v>198</v>
      </c>
      <c r="C102" s="300">
        <v>60</v>
      </c>
      <c r="D102" s="301">
        <v>54</v>
      </c>
      <c r="E102" s="302">
        <f t="shared" si="10"/>
        <v>0.9</v>
      </c>
      <c r="F102" s="287">
        <v>1.0833333333333333</v>
      </c>
      <c r="G102" s="287">
        <v>1.25</v>
      </c>
      <c r="H102" s="288" t="s">
        <v>41</v>
      </c>
      <c r="I102" s="288" t="s">
        <v>41</v>
      </c>
    </row>
    <row r="103" spans="1:9" ht="14" x14ac:dyDescent="0.15">
      <c r="A103" s="315"/>
      <c r="B103" s="278" t="s">
        <v>86</v>
      </c>
      <c r="C103" s="300">
        <v>56</v>
      </c>
      <c r="D103" s="301">
        <v>30</v>
      </c>
      <c r="E103" s="302">
        <f t="shared" si="10"/>
        <v>0.5357142857142857</v>
      </c>
      <c r="F103" s="287">
        <v>0.7142857142857143</v>
      </c>
      <c r="G103" s="287">
        <v>1.0535714285714286</v>
      </c>
      <c r="H103" s="288">
        <v>0.6071428571428571</v>
      </c>
      <c r="I103" s="288">
        <v>0.7678571428571429</v>
      </c>
    </row>
    <row r="104" spans="1:9" ht="14" x14ac:dyDescent="0.15">
      <c r="A104" s="315"/>
      <c r="B104" s="278" t="s">
        <v>38</v>
      </c>
      <c r="C104" s="300">
        <v>20</v>
      </c>
      <c r="D104" s="301">
        <v>9</v>
      </c>
      <c r="E104" s="302">
        <f t="shared" si="10"/>
        <v>0.45</v>
      </c>
      <c r="F104" s="287">
        <v>0.2</v>
      </c>
      <c r="G104" s="287">
        <v>0.25</v>
      </c>
      <c r="H104" s="288">
        <v>0.3</v>
      </c>
      <c r="I104" s="288">
        <v>0.45</v>
      </c>
    </row>
    <row r="105" spans="1:9" ht="14" x14ac:dyDescent="0.15">
      <c r="A105" s="315"/>
      <c r="B105" s="278" t="s">
        <v>87</v>
      </c>
      <c r="C105" s="300">
        <v>40</v>
      </c>
      <c r="D105" s="301">
        <v>17</v>
      </c>
      <c r="E105" s="302">
        <f t="shared" si="10"/>
        <v>0.42499999999999999</v>
      </c>
      <c r="F105" s="287">
        <v>0.6</v>
      </c>
      <c r="G105" s="287">
        <v>0.6</v>
      </c>
      <c r="H105" s="288">
        <v>0.75</v>
      </c>
      <c r="I105" s="288">
        <v>0.7</v>
      </c>
    </row>
    <row r="106" spans="1:9" ht="14" x14ac:dyDescent="0.15">
      <c r="A106" s="315"/>
      <c r="B106" s="278" t="s">
        <v>30</v>
      </c>
      <c r="C106" s="300">
        <v>41</v>
      </c>
      <c r="D106" s="301">
        <v>17</v>
      </c>
      <c r="E106" s="302">
        <f t="shared" si="10"/>
        <v>0.41463414634146339</v>
      </c>
      <c r="F106" s="287">
        <v>0.21951219512195122</v>
      </c>
      <c r="G106" s="287">
        <v>0.21951219512195122</v>
      </c>
      <c r="H106" s="288">
        <v>0.24390243902439024</v>
      </c>
      <c r="I106" s="288">
        <v>0.43902439024390244</v>
      </c>
    </row>
    <row r="107" spans="1:9" ht="14" x14ac:dyDescent="0.15">
      <c r="A107" s="315"/>
      <c r="B107" s="278" t="s">
        <v>199</v>
      </c>
      <c r="C107" s="300">
        <v>20</v>
      </c>
      <c r="D107" s="301">
        <v>5</v>
      </c>
      <c r="E107" s="302">
        <f t="shared" si="10"/>
        <v>0.25</v>
      </c>
      <c r="F107" s="287">
        <v>0.65</v>
      </c>
      <c r="G107" s="287">
        <v>0.2</v>
      </c>
      <c r="H107" s="288" t="s">
        <v>41</v>
      </c>
      <c r="I107" s="288" t="s">
        <v>41</v>
      </c>
    </row>
    <row r="108" spans="1:9" ht="14" x14ac:dyDescent="0.15">
      <c r="A108" s="315"/>
      <c r="B108" s="278" t="s">
        <v>34</v>
      </c>
      <c r="C108" s="300" t="s">
        <v>41</v>
      </c>
      <c r="D108" s="301" t="s">
        <v>41</v>
      </c>
      <c r="E108" s="302" t="s">
        <v>41</v>
      </c>
      <c r="F108" s="287" t="s">
        <v>41</v>
      </c>
      <c r="G108" s="287" t="s">
        <v>41</v>
      </c>
      <c r="H108" s="288">
        <v>0.55000000000000004</v>
      </c>
      <c r="I108" s="288">
        <v>1.05</v>
      </c>
    </row>
    <row r="109" spans="1:9" ht="14" x14ac:dyDescent="0.15">
      <c r="A109" s="315"/>
      <c r="B109" s="278" t="s">
        <v>33</v>
      </c>
      <c r="C109" s="300" t="s">
        <v>41</v>
      </c>
      <c r="D109" s="301" t="s">
        <v>41</v>
      </c>
      <c r="E109" s="302" t="s">
        <v>41</v>
      </c>
      <c r="F109" s="287" t="s">
        <v>41</v>
      </c>
      <c r="G109" s="287" t="s">
        <v>41</v>
      </c>
      <c r="H109" s="288">
        <v>2.35</v>
      </c>
      <c r="I109" s="288">
        <v>1.75</v>
      </c>
    </row>
    <row r="110" spans="1:9" ht="14" x14ac:dyDescent="0.15">
      <c r="A110" s="315"/>
      <c r="B110" s="278" t="s">
        <v>39</v>
      </c>
      <c r="C110" s="300" t="s">
        <v>41</v>
      </c>
      <c r="D110" s="301" t="s">
        <v>41</v>
      </c>
      <c r="E110" s="302" t="s">
        <v>41</v>
      </c>
      <c r="F110" s="287" t="s">
        <v>41</v>
      </c>
      <c r="G110" s="287" t="s">
        <v>41</v>
      </c>
      <c r="H110" s="288">
        <v>1.8</v>
      </c>
      <c r="I110" s="288">
        <v>2.3666666666666667</v>
      </c>
    </row>
    <row r="111" spans="1:9" ht="14" x14ac:dyDescent="0.15">
      <c r="A111" s="315"/>
      <c r="B111" s="278" t="s">
        <v>37</v>
      </c>
      <c r="C111" s="300" t="s">
        <v>41</v>
      </c>
      <c r="D111" s="301" t="s">
        <v>41</v>
      </c>
      <c r="E111" s="302" t="s">
        <v>41</v>
      </c>
      <c r="F111" s="287" t="s">
        <v>41</v>
      </c>
      <c r="G111" s="287" t="s">
        <v>41</v>
      </c>
      <c r="H111" s="288">
        <v>1.5185185185185186</v>
      </c>
      <c r="I111" s="288">
        <v>1.6296296296296295</v>
      </c>
    </row>
    <row r="112" spans="1:9" ht="14" x14ac:dyDescent="0.15">
      <c r="A112" s="315"/>
      <c r="B112" s="278" t="s">
        <v>40</v>
      </c>
      <c r="C112" s="300" t="s">
        <v>41</v>
      </c>
      <c r="D112" s="301" t="s">
        <v>41</v>
      </c>
      <c r="E112" s="302" t="s">
        <v>41</v>
      </c>
      <c r="F112" s="287" t="s">
        <v>41</v>
      </c>
      <c r="G112" s="287" t="s">
        <v>41</v>
      </c>
      <c r="H112" s="288">
        <v>1.4074074074074074</v>
      </c>
      <c r="I112" s="288">
        <v>1.0740740740740742</v>
      </c>
    </row>
    <row r="113" spans="1:14" ht="14" x14ac:dyDescent="0.15">
      <c r="A113" s="315"/>
      <c r="B113" s="278" t="s">
        <v>31</v>
      </c>
      <c r="C113" s="300" t="s">
        <v>41</v>
      </c>
      <c r="D113" s="301" t="s">
        <v>41</v>
      </c>
      <c r="E113" s="302" t="s">
        <v>41</v>
      </c>
      <c r="F113" s="287" t="s">
        <v>41</v>
      </c>
      <c r="G113" s="287" t="s">
        <v>41</v>
      </c>
      <c r="H113" s="288">
        <v>1</v>
      </c>
      <c r="I113" s="288">
        <v>1.35</v>
      </c>
    </row>
    <row r="114" spans="1:14" ht="14" x14ac:dyDescent="0.15">
      <c r="A114" s="315"/>
      <c r="B114" s="278" t="s">
        <v>32</v>
      </c>
      <c r="C114" s="300" t="s">
        <v>41</v>
      </c>
      <c r="D114" s="301" t="s">
        <v>41</v>
      </c>
      <c r="E114" s="302" t="s">
        <v>41</v>
      </c>
      <c r="F114" s="287" t="s">
        <v>41</v>
      </c>
      <c r="G114" s="287" t="s">
        <v>41</v>
      </c>
      <c r="H114" s="288">
        <v>1</v>
      </c>
      <c r="I114" s="288">
        <v>0.83333333333333337</v>
      </c>
    </row>
    <row r="115" spans="1:14" ht="14" x14ac:dyDescent="0.15">
      <c r="B115" s="279" t="s">
        <v>156</v>
      </c>
      <c r="C115" s="303">
        <f>SUM(C96:C114)</f>
        <v>491</v>
      </c>
      <c r="D115" s="304">
        <f>SUM(D96:D114)</f>
        <v>593</v>
      </c>
      <c r="E115" s="305">
        <f t="shared" ref="E115" si="11">IF(D115=0,0,D115/C115)</f>
        <v>1.2077393075356415</v>
      </c>
      <c r="F115" s="281">
        <v>1.2321792260692463</v>
      </c>
      <c r="G115" s="281">
        <v>1.3885350318471337</v>
      </c>
      <c r="H115" s="282">
        <v>1.4351648351648352</v>
      </c>
      <c r="I115" s="282">
        <v>1.3868131868131868</v>
      </c>
    </row>
    <row r="116" spans="1:14" ht="14" x14ac:dyDescent="0.2">
      <c r="N116" s="400"/>
    </row>
    <row r="117" spans="1:14" ht="15" x14ac:dyDescent="0.2">
      <c r="A117" s="95"/>
      <c r="B117" s="273" t="s">
        <v>258</v>
      </c>
    </row>
    <row r="118" spans="1:14" ht="14" x14ac:dyDescent="0.15">
      <c r="A118" s="95"/>
    </row>
    <row r="119" spans="1:14" ht="28" x14ac:dyDescent="0.15">
      <c r="A119" s="95"/>
      <c r="B119" s="480" t="s">
        <v>291</v>
      </c>
      <c r="C119" s="482" t="s">
        <v>310</v>
      </c>
      <c r="D119" s="483"/>
      <c r="E119" s="484"/>
      <c r="F119" s="268" t="s">
        <v>284</v>
      </c>
      <c r="G119" s="268" t="s">
        <v>221</v>
      </c>
      <c r="H119" s="269" t="s">
        <v>201</v>
      </c>
      <c r="I119" s="269" t="s">
        <v>202</v>
      </c>
    </row>
    <row r="120" spans="1:14" ht="84" x14ac:dyDescent="0.2">
      <c r="A120" s="95"/>
      <c r="B120" s="481"/>
      <c r="C120" s="294" t="s">
        <v>133</v>
      </c>
      <c r="D120" s="295" t="s">
        <v>203</v>
      </c>
      <c r="E120" s="296"/>
      <c r="F120" s="485" t="s">
        <v>282</v>
      </c>
      <c r="G120" s="485"/>
      <c r="H120" s="485"/>
      <c r="I120" s="486"/>
    </row>
    <row r="121" spans="1:14" ht="14" x14ac:dyDescent="0.15">
      <c r="A121" s="315"/>
      <c r="B121" s="277" t="s">
        <v>270</v>
      </c>
      <c r="C121" s="297">
        <v>36</v>
      </c>
      <c r="D121" s="298">
        <v>133</v>
      </c>
      <c r="E121" s="302">
        <f>IF(D121=0,0,D121/C121)</f>
        <v>3.6944444444444446</v>
      </c>
      <c r="F121" s="286">
        <v>3.1388888888888888</v>
      </c>
      <c r="G121" s="286" t="s">
        <v>41</v>
      </c>
      <c r="H121" s="286" t="s">
        <v>41</v>
      </c>
      <c r="I121" s="286" t="s">
        <v>41</v>
      </c>
    </row>
    <row r="122" spans="1:14" ht="14" x14ac:dyDescent="0.15">
      <c r="A122" s="315"/>
      <c r="B122" s="278" t="s">
        <v>46</v>
      </c>
      <c r="C122" s="300">
        <v>45</v>
      </c>
      <c r="D122" s="301">
        <v>161</v>
      </c>
      <c r="E122" s="302">
        <f>IF(D122=0,0,D122/C122)</f>
        <v>3.5777777777777779</v>
      </c>
      <c r="F122" s="287">
        <v>3.1219512195121952</v>
      </c>
      <c r="G122" s="288" t="s">
        <v>41</v>
      </c>
      <c r="H122" s="288" t="s">
        <v>41</v>
      </c>
      <c r="I122" s="288" t="s">
        <v>41</v>
      </c>
    </row>
    <row r="123" spans="1:14" ht="14" x14ac:dyDescent="0.15">
      <c r="A123" s="315"/>
      <c r="B123" s="278" t="s">
        <v>281</v>
      </c>
      <c r="C123" s="300">
        <v>36</v>
      </c>
      <c r="D123" s="301">
        <v>28</v>
      </c>
      <c r="E123" s="302">
        <f>IF(D123=0,0,D123/C123)</f>
        <v>0.77777777777777779</v>
      </c>
      <c r="F123" s="287">
        <v>0.19444444444444445</v>
      </c>
      <c r="G123" s="288" t="s">
        <v>41</v>
      </c>
      <c r="H123" s="288" t="s">
        <v>41</v>
      </c>
      <c r="I123" s="288" t="s">
        <v>41</v>
      </c>
    </row>
    <row r="124" spans="1:14" ht="14" x14ac:dyDescent="0.15">
      <c r="A124" s="315"/>
      <c r="B124" s="278" t="s">
        <v>269</v>
      </c>
      <c r="C124" s="300">
        <v>33</v>
      </c>
      <c r="D124" s="301">
        <v>25</v>
      </c>
      <c r="E124" s="302">
        <f>IF(D124=0,0,D124/C124)</f>
        <v>0.75757575757575757</v>
      </c>
      <c r="F124" s="287">
        <v>0.5</v>
      </c>
      <c r="G124" s="288" t="s">
        <v>41</v>
      </c>
      <c r="H124" s="288" t="s">
        <v>41</v>
      </c>
      <c r="I124" s="288" t="s">
        <v>41</v>
      </c>
    </row>
    <row r="125" spans="1:14" ht="14" x14ac:dyDescent="0.15">
      <c r="A125" s="95"/>
      <c r="B125" s="285" t="s">
        <v>156</v>
      </c>
      <c r="C125" s="303">
        <f>SUM(C121:C124)</f>
        <v>150</v>
      </c>
      <c r="D125" s="304">
        <f>SUM(D121:D124)</f>
        <v>347</v>
      </c>
      <c r="E125" s="305">
        <f t="shared" ref="E125" si="12">IF(D125=0,0,D125/C125)</f>
        <v>2.3133333333333335</v>
      </c>
      <c r="F125" s="281">
        <v>1.8391608391608392</v>
      </c>
      <c r="G125" s="282" t="s">
        <v>41</v>
      </c>
      <c r="H125" s="282" t="s">
        <v>41</v>
      </c>
      <c r="I125" s="282" t="s">
        <v>41</v>
      </c>
    </row>
    <row r="126" spans="1:14" ht="14" x14ac:dyDescent="0.2">
      <c r="A126" s="95"/>
      <c r="B126" s="270"/>
      <c r="C126" s="271"/>
      <c r="D126" s="271"/>
      <c r="E126" s="271"/>
      <c r="F126" s="272"/>
      <c r="G126" s="272"/>
      <c r="H126" s="272"/>
      <c r="I126" s="272"/>
    </row>
    <row r="127" spans="1:14" ht="15" x14ac:dyDescent="0.2">
      <c r="A127" s="95"/>
      <c r="B127" s="273" t="s">
        <v>290</v>
      </c>
    </row>
    <row r="128" spans="1:14" ht="14" x14ac:dyDescent="0.15">
      <c r="A128" s="95"/>
    </row>
    <row r="129" spans="1:14" ht="28" x14ac:dyDescent="0.15">
      <c r="A129" s="95"/>
      <c r="B129" s="480" t="s">
        <v>291</v>
      </c>
      <c r="C129" s="482" t="s">
        <v>310</v>
      </c>
      <c r="D129" s="483"/>
      <c r="E129" s="484"/>
      <c r="F129" s="268" t="s">
        <v>284</v>
      </c>
      <c r="G129" s="268" t="s">
        <v>221</v>
      </c>
      <c r="H129" s="269" t="s">
        <v>201</v>
      </c>
      <c r="I129" s="269" t="s">
        <v>202</v>
      </c>
    </row>
    <row r="130" spans="1:14" ht="84" x14ac:dyDescent="0.2">
      <c r="A130" s="95"/>
      <c r="B130" s="481"/>
      <c r="C130" s="294" t="s">
        <v>133</v>
      </c>
      <c r="D130" s="295" t="s">
        <v>203</v>
      </c>
      <c r="E130" s="296"/>
      <c r="F130" s="485" t="s">
        <v>282</v>
      </c>
      <c r="G130" s="485"/>
      <c r="H130" s="485"/>
      <c r="I130" s="486"/>
    </row>
    <row r="131" spans="1:14" ht="14" x14ac:dyDescent="0.15">
      <c r="A131" s="315"/>
      <c r="B131" s="277" t="s">
        <v>53</v>
      </c>
      <c r="C131" s="297">
        <v>27</v>
      </c>
      <c r="D131" s="298">
        <v>102</v>
      </c>
      <c r="E131" s="302">
        <f>IF(D131=0,0,D131/C131)</f>
        <v>3.7777777777777777</v>
      </c>
      <c r="F131" s="286">
        <v>4.5</v>
      </c>
      <c r="G131" s="286" t="s">
        <v>41</v>
      </c>
      <c r="H131" s="286" t="s">
        <v>41</v>
      </c>
      <c r="I131" s="286" t="s">
        <v>41</v>
      </c>
    </row>
    <row r="132" spans="1:14" ht="14" x14ac:dyDescent="0.15">
      <c r="A132" s="315"/>
      <c r="B132" s="278" t="s">
        <v>71</v>
      </c>
      <c r="C132" s="300">
        <v>27</v>
      </c>
      <c r="D132" s="301">
        <v>50</v>
      </c>
      <c r="E132" s="302">
        <f>IF(D132=0,0,D132/C132)</f>
        <v>1.8518518518518519</v>
      </c>
      <c r="F132" s="287">
        <v>2.5499999999999998</v>
      </c>
      <c r="G132" s="288" t="s">
        <v>41</v>
      </c>
      <c r="H132" s="288" t="s">
        <v>41</v>
      </c>
      <c r="I132" s="288" t="s">
        <v>41</v>
      </c>
    </row>
    <row r="133" spans="1:14" ht="14" x14ac:dyDescent="0.15">
      <c r="A133" s="315"/>
      <c r="B133" s="278" t="s">
        <v>50</v>
      </c>
      <c r="C133" s="300">
        <v>43</v>
      </c>
      <c r="D133" s="301">
        <v>36</v>
      </c>
      <c r="E133" s="302">
        <f>IF(D133=0,0,D133/C133)</f>
        <v>0.83720930232558144</v>
      </c>
      <c r="F133" s="287">
        <v>0.81395348837209303</v>
      </c>
      <c r="G133" s="288" t="s">
        <v>41</v>
      </c>
      <c r="H133" s="288" t="s">
        <v>41</v>
      </c>
      <c r="I133" s="288" t="s">
        <v>41</v>
      </c>
    </row>
    <row r="134" spans="1:14" ht="14" x14ac:dyDescent="0.15">
      <c r="A134" s="315"/>
      <c r="B134" s="278" t="s">
        <v>187</v>
      </c>
      <c r="C134" s="300">
        <v>30</v>
      </c>
      <c r="D134" s="301">
        <v>5</v>
      </c>
      <c r="E134" s="302">
        <f>IF(D134=0,0,D134/C134)</f>
        <v>0.16666666666666666</v>
      </c>
      <c r="F134" s="287">
        <v>0.4</v>
      </c>
      <c r="G134" s="288" t="s">
        <v>41</v>
      </c>
      <c r="H134" s="288" t="s">
        <v>41</v>
      </c>
      <c r="I134" s="288" t="s">
        <v>41</v>
      </c>
    </row>
    <row r="135" spans="1:14" ht="14" x14ac:dyDescent="0.15">
      <c r="A135" s="95"/>
      <c r="B135" s="285" t="s">
        <v>156</v>
      </c>
      <c r="C135" s="303">
        <f>SUM(C131:C134)</f>
        <v>127</v>
      </c>
      <c r="D135" s="304">
        <f>SUM(D131:D134)</f>
        <v>193</v>
      </c>
      <c r="E135" s="305">
        <f t="shared" ref="E135" si="13">IF(D135=0,0,D135/C135)</f>
        <v>1.5196850393700787</v>
      </c>
      <c r="F135" s="281">
        <v>1.663716814159292</v>
      </c>
      <c r="G135" s="282" t="s">
        <v>41</v>
      </c>
      <c r="H135" s="282" t="s">
        <v>41</v>
      </c>
      <c r="I135" s="282" t="s">
        <v>41</v>
      </c>
    </row>
    <row r="136" spans="1:14" ht="14" x14ac:dyDescent="0.2">
      <c r="A136" s="95"/>
      <c r="B136" s="270"/>
      <c r="C136" s="271"/>
      <c r="D136" s="271"/>
      <c r="E136" s="271"/>
      <c r="F136" s="272"/>
      <c r="G136" s="272"/>
      <c r="H136" s="272"/>
      <c r="I136" s="272"/>
    </row>
    <row r="137" spans="1:14" ht="14" x14ac:dyDescent="0.2">
      <c r="N137" s="400"/>
    </row>
    <row r="138" spans="1:14" ht="14" x14ac:dyDescent="0.2">
      <c r="N138" s="400"/>
    </row>
    <row r="139" spans="1:14" ht="14" x14ac:dyDescent="0.2">
      <c r="N139" s="400"/>
    </row>
    <row r="140" spans="1:14" ht="14" x14ac:dyDescent="0.2">
      <c r="N140" s="400"/>
    </row>
    <row r="141" spans="1:14" ht="14" x14ac:dyDescent="0.2">
      <c r="N141" s="400"/>
    </row>
    <row r="142" spans="1:14" ht="14" x14ac:dyDescent="0.2">
      <c r="N142" s="400"/>
    </row>
    <row r="143" spans="1:14" ht="14" x14ac:dyDescent="0.2">
      <c r="N143" s="400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7"/>
  <sheetViews>
    <sheetView workbookViewId="0"/>
  </sheetViews>
  <sheetFormatPr baseColWidth="10" defaultRowHeight="16" x14ac:dyDescent="0.15"/>
  <sheetData>
    <row r="1" spans="1:10" ht="14" x14ac:dyDescent="0.2">
      <c r="A1" s="12"/>
      <c r="B1" s="394"/>
    </row>
    <row r="2" spans="1:10" ht="19" x14ac:dyDescent="0.15">
      <c r="A2" s="36" t="s">
        <v>283</v>
      </c>
      <c r="B2" s="29" t="s">
        <v>285</v>
      </c>
      <c r="C2" s="275"/>
      <c r="D2" s="275"/>
      <c r="E2" s="275"/>
      <c r="F2" s="275"/>
      <c r="G2" s="275"/>
      <c r="H2" s="275"/>
      <c r="I2" s="275"/>
      <c r="J2" s="275"/>
    </row>
    <row r="3" spans="1:10" ht="13" x14ac:dyDescent="0.15"/>
    <row r="4" spans="1:10" ht="15" x14ac:dyDescent="0.2">
      <c r="B4" s="273" t="s">
        <v>286</v>
      </c>
      <c r="C4" s="16"/>
      <c r="D4" s="16"/>
      <c r="E4" s="16"/>
      <c r="F4" s="16"/>
      <c r="G4" s="16"/>
      <c r="H4" s="16"/>
      <c r="I4" s="16"/>
    </row>
    <row r="5" spans="1:10" ht="13" x14ac:dyDescent="0.15">
      <c r="B5" s="16"/>
      <c r="C5" s="16"/>
      <c r="D5" s="16"/>
      <c r="E5" s="16"/>
      <c r="F5" s="16"/>
      <c r="G5" s="16"/>
      <c r="H5" s="16"/>
      <c r="I5" s="16"/>
    </row>
    <row r="6" spans="1:10" ht="28" x14ac:dyDescent="0.2">
      <c r="A6" s="104"/>
      <c r="B6" s="487" t="s">
        <v>260</v>
      </c>
      <c r="C6" s="482" t="s">
        <v>310</v>
      </c>
      <c r="D6" s="483"/>
      <c r="E6" s="484"/>
      <c r="F6" s="268" t="s">
        <v>284</v>
      </c>
      <c r="G6" s="268" t="s">
        <v>221</v>
      </c>
      <c r="H6" s="269" t="s">
        <v>201</v>
      </c>
      <c r="I6" s="269" t="s">
        <v>202</v>
      </c>
      <c r="J6" s="280"/>
    </row>
    <row r="7" spans="1:10" ht="84" x14ac:dyDescent="0.2">
      <c r="A7" s="104"/>
      <c r="B7" s="488"/>
      <c r="C7" s="294" t="s">
        <v>133</v>
      </c>
      <c r="D7" s="295" t="s">
        <v>203</v>
      </c>
      <c r="E7" s="296"/>
      <c r="F7" s="485" t="s">
        <v>282</v>
      </c>
      <c r="G7" s="485"/>
      <c r="H7" s="485"/>
      <c r="I7" s="486"/>
      <c r="J7" s="280"/>
    </row>
    <row r="8" spans="1:10" ht="14" x14ac:dyDescent="0.2">
      <c r="A8" s="315"/>
      <c r="B8" s="278" t="s">
        <v>258</v>
      </c>
      <c r="C8" s="297"/>
      <c r="D8" s="298"/>
      <c r="E8" s="299">
        <f t="shared" ref="E8:E14" si="0">IF(D8=0,0,D8/C8)</f>
        <v>0</v>
      </c>
      <c r="F8" s="287">
        <v>1.8391608391608392</v>
      </c>
      <c r="G8" s="287" t="s">
        <v>41</v>
      </c>
      <c r="H8" s="288" t="s">
        <v>41</v>
      </c>
      <c r="I8" s="288" t="s">
        <v>41</v>
      </c>
      <c r="J8" s="280"/>
    </row>
    <row r="9" spans="1:10" ht="14" x14ac:dyDescent="0.2">
      <c r="A9" s="315"/>
      <c r="B9" s="278" t="s">
        <v>290</v>
      </c>
      <c r="C9" s="300"/>
      <c r="D9" s="301"/>
      <c r="E9" s="302">
        <f t="shared" si="0"/>
        <v>0</v>
      </c>
      <c r="F9" s="287">
        <v>1.663716814159292</v>
      </c>
      <c r="G9" s="287" t="s">
        <v>41</v>
      </c>
      <c r="H9" s="288" t="s">
        <v>41</v>
      </c>
      <c r="I9" s="288" t="s">
        <v>41</v>
      </c>
      <c r="J9" s="280"/>
    </row>
    <row r="10" spans="1:10" ht="14" x14ac:dyDescent="0.2">
      <c r="A10" s="95"/>
      <c r="B10" s="278" t="s">
        <v>208</v>
      </c>
      <c r="C10" s="300"/>
      <c r="D10" s="301"/>
      <c r="E10" s="302">
        <f t="shared" si="0"/>
        <v>0</v>
      </c>
      <c r="F10" s="287">
        <v>1.3</v>
      </c>
      <c r="G10" s="287">
        <v>1.1698113207547169</v>
      </c>
      <c r="H10" s="288">
        <v>1.2724719101123596</v>
      </c>
      <c r="I10" s="288">
        <v>1.0067385444743935</v>
      </c>
      <c r="J10" s="280"/>
    </row>
    <row r="11" spans="1:10" ht="14" x14ac:dyDescent="0.2">
      <c r="A11" s="95"/>
      <c r="B11" s="278" t="s">
        <v>256</v>
      </c>
      <c r="C11" s="300"/>
      <c r="D11" s="301"/>
      <c r="E11" s="302">
        <f t="shared" si="0"/>
        <v>0</v>
      </c>
      <c r="F11" s="287">
        <v>1.2321792260692463</v>
      </c>
      <c r="G11" s="287">
        <v>1.3885350318471337</v>
      </c>
      <c r="H11" s="288">
        <v>1.4351648351648352</v>
      </c>
      <c r="I11" s="288">
        <v>1.3868131868131868</v>
      </c>
      <c r="J11" s="280"/>
    </row>
    <row r="12" spans="1:10" ht="14" x14ac:dyDescent="0.2">
      <c r="A12" s="95"/>
      <c r="B12" s="278" t="s">
        <v>28</v>
      </c>
      <c r="C12" s="300"/>
      <c r="D12" s="301"/>
      <c r="E12" s="302">
        <f t="shared" si="0"/>
        <v>0</v>
      </c>
      <c r="F12" s="287">
        <v>1</v>
      </c>
      <c r="G12" s="287">
        <v>0.91091954022988508</v>
      </c>
      <c r="H12" s="288">
        <v>0.92934782608695654</v>
      </c>
      <c r="I12" s="288">
        <v>0.75067024128686322</v>
      </c>
      <c r="J12" s="280"/>
    </row>
    <row r="13" spans="1:10" ht="14" x14ac:dyDescent="0.2">
      <c r="A13" s="95"/>
      <c r="B13" s="278" t="s">
        <v>70</v>
      </c>
      <c r="C13" s="300"/>
      <c r="D13" s="301"/>
      <c r="E13" s="302">
        <f t="shared" si="0"/>
        <v>0</v>
      </c>
      <c r="F13" s="287">
        <v>0.87428571428571433</v>
      </c>
      <c r="G13" s="287">
        <v>0.68606060606060604</v>
      </c>
      <c r="H13" s="288">
        <v>0.30769230769230771</v>
      </c>
      <c r="I13" s="288">
        <v>0.40467836257309941</v>
      </c>
      <c r="J13" s="280"/>
    </row>
    <row r="14" spans="1:10" ht="14" x14ac:dyDescent="0.2">
      <c r="A14" s="95"/>
      <c r="B14" s="278" t="s">
        <v>257</v>
      </c>
      <c r="C14" s="300"/>
      <c r="D14" s="301"/>
      <c r="E14" s="302">
        <f t="shared" si="0"/>
        <v>0</v>
      </c>
      <c r="F14" s="287">
        <v>0.8315412186379928</v>
      </c>
      <c r="G14" s="287">
        <v>0.63799283154121866</v>
      </c>
      <c r="H14" s="288">
        <v>0.54440154440154442</v>
      </c>
      <c r="I14" s="288">
        <v>0.41132075471698115</v>
      </c>
      <c r="J14" s="280"/>
    </row>
    <row r="15" spans="1:10" ht="14" x14ac:dyDescent="0.2">
      <c r="A15" s="95"/>
      <c r="B15" s="278" t="s">
        <v>204</v>
      </c>
      <c r="C15" s="300" t="s">
        <v>41</v>
      </c>
      <c r="D15" s="301" t="s">
        <v>41</v>
      </c>
      <c r="E15" s="302" t="s">
        <v>41</v>
      </c>
      <c r="F15" s="287" t="s">
        <v>41</v>
      </c>
      <c r="G15" s="287">
        <v>3.9249999999999998</v>
      </c>
      <c r="H15" s="288">
        <v>3.55</v>
      </c>
      <c r="I15" s="288">
        <v>2.4249999999999998</v>
      </c>
      <c r="J15" s="280"/>
    </row>
    <row r="16" spans="1:10" ht="14" x14ac:dyDescent="0.2">
      <c r="A16" s="95"/>
      <c r="B16" s="278" t="s">
        <v>29</v>
      </c>
      <c r="C16" s="306" t="s">
        <v>41</v>
      </c>
      <c r="D16" s="307" t="s">
        <v>41</v>
      </c>
      <c r="E16" s="308" t="s">
        <v>41</v>
      </c>
      <c r="F16" s="287" t="s">
        <v>41</v>
      </c>
      <c r="G16" s="287">
        <v>0.9190031152647975</v>
      </c>
      <c r="H16" s="288">
        <v>1.0062305295950156</v>
      </c>
      <c r="I16" s="288">
        <v>0.86769230769230765</v>
      </c>
      <c r="J16" s="280"/>
    </row>
    <row r="17" spans="1:14" ht="14" x14ac:dyDescent="0.2">
      <c r="A17" s="95"/>
      <c r="B17" s="279" t="s">
        <v>287</v>
      </c>
      <c r="C17" s="309">
        <f>SUM(C8:C14)</f>
        <v>0</v>
      </c>
      <c r="D17" s="310">
        <f>SUM(D8:D14)</f>
        <v>0</v>
      </c>
      <c r="E17" s="311">
        <f t="shared" ref="E17" si="1">IF(D17=0,0,D17/C17)</f>
        <v>0</v>
      </c>
      <c r="F17" s="281">
        <v>1.0029742233972241</v>
      </c>
      <c r="G17" s="282">
        <v>0.92233333333333334</v>
      </c>
      <c r="H17" s="282">
        <v>0.81571194762684129</v>
      </c>
      <c r="I17" s="282">
        <v>0.90507364975450078</v>
      </c>
      <c r="J17" s="280"/>
    </row>
    <row r="18" spans="1:14" ht="14" x14ac:dyDescent="0.2">
      <c r="A18" s="95"/>
      <c r="B18" s="270"/>
      <c r="C18" s="271"/>
      <c r="D18" s="271"/>
      <c r="E18" s="271"/>
      <c r="F18" s="272"/>
      <c r="G18" s="272"/>
      <c r="H18" s="272"/>
      <c r="I18" s="272"/>
      <c r="J18" s="280"/>
    </row>
    <row r="19" spans="1:14" ht="15" x14ac:dyDescent="0.2">
      <c r="A19" s="95"/>
      <c r="B19" s="273" t="s">
        <v>28</v>
      </c>
    </row>
    <row r="20" spans="1:14" ht="14" x14ac:dyDescent="0.2">
      <c r="A20" s="91"/>
    </row>
    <row r="21" spans="1:14" ht="28" x14ac:dyDescent="0.15">
      <c r="A21" s="265"/>
      <c r="B21" s="480" t="s">
        <v>291</v>
      </c>
      <c r="C21" s="482" t="s">
        <v>310</v>
      </c>
      <c r="D21" s="483"/>
      <c r="E21" s="484"/>
      <c r="F21" s="268" t="s">
        <v>284</v>
      </c>
      <c r="G21" s="268" t="s">
        <v>221</v>
      </c>
      <c r="H21" s="269" t="s">
        <v>201</v>
      </c>
      <c r="I21" s="269" t="s">
        <v>202</v>
      </c>
    </row>
    <row r="22" spans="1:14" ht="84" x14ac:dyDescent="0.2">
      <c r="A22" s="95"/>
      <c r="B22" s="481"/>
      <c r="C22" s="294" t="s">
        <v>133</v>
      </c>
      <c r="D22" s="295" t="s">
        <v>203</v>
      </c>
      <c r="E22" s="296"/>
      <c r="F22" s="485" t="s">
        <v>282</v>
      </c>
      <c r="G22" s="485"/>
      <c r="H22" s="485"/>
      <c r="I22" s="486"/>
    </row>
    <row r="23" spans="1:14" ht="14" x14ac:dyDescent="0.2">
      <c r="A23" s="95"/>
      <c r="B23" s="277" t="s">
        <v>58</v>
      </c>
      <c r="C23" s="297"/>
      <c r="D23" s="298"/>
      <c r="E23" s="299">
        <f t="shared" ref="E23:E32" si="2">IF(D23=0,0,D23/C23)</f>
        <v>0</v>
      </c>
      <c r="F23" s="291">
        <v>2.0851063829787235</v>
      </c>
      <c r="G23" s="291">
        <v>2.1702127659574466</v>
      </c>
      <c r="H23" s="286">
        <v>2.1914893617021276</v>
      </c>
      <c r="I23" s="286">
        <v>1.7659574468085106</v>
      </c>
      <c r="N23" s="274"/>
    </row>
    <row r="24" spans="1:14" ht="14" x14ac:dyDescent="0.2">
      <c r="A24" s="95"/>
      <c r="B24" s="278" t="s">
        <v>56</v>
      </c>
      <c r="C24" s="300"/>
      <c r="D24" s="301"/>
      <c r="E24" s="302">
        <f t="shared" si="2"/>
        <v>0</v>
      </c>
      <c r="F24" s="287">
        <v>1.3272727272727274</v>
      </c>
      <c r="G24" s="287">
        <v>1.509090909090909</v>
      </c>
      <c r="H24" s="288">
        <v>1.9636363636363636</v>
      </c>
      <c r="I24" s="288">
        <v>1.4</v>
      </c>
      <c r="N24" s="274"/>
    </row>
    <row r="25" spans="1:14" ht="14" x14ac:dyDescent="0.2">
      <c r="A25" s="95"/>
      <c r="B25" s="278" t="s">
        <v>59</v>
      </c>
      <c r="C25" s="300"/>
      <c r="D25" s="301"/>
      <c r="E25" s="302">
        <f t="shared" si="2"/>
        <v>0</v>
      </c>
      <c r="F25" s="287">
        <v>1.28</v>
      </c>
      <c r="G25" s="287">
        <v>0.96</v>
      </c>
      <c r="H25" s="288">
        <v>1.28</v>
      </c>
      <c r="I25" s="288">
        <v>1.2666666666666666</v>
      </c>
      <c r="N25" s="274"/>
    </row>
    <row r="26" spans="1:14" ht="14" x14ac:dyDescent="0.2">
      <c r="A26" s="95"/>
      <c r="B26" s="278" t="s">
        <v>85</v>
      </c>
      <c r="C26" s="300"/>
      <c r="D26" s="301"/>
      <c r="E26" s="302">
        <f t="shared" si="2"/>
        <v>0</v>
      </c>
      <c r="F26" s="287">
        <v>1.2166666666666666</v>
      </c>
      <c r="G26" s="287">
        <v>0.71666666666666667</v>
      </c>
      <c r="H26" s="288">
        <v>0.76666666666666672</v>
      </c>
      <c r="I26" s="288">
        <v>0.43333333333333335</v>
      </c>
      <c r="N26" s="274"/>
    </row>
    <row r="27" spans="1:14" ht="14" x14ac:dyDescent="0.2">
      <c r="A27" s="95"/>
      <c r="B27" s="278" t="s">
        <v>75</v>
      </c>
      <c r="C27" s="300"/>
      <c r="D27" s="301"/>
      <c r="E27" s="302">
        <f t="shared" si="2"/>
        <v>0</v>
      </c>
      <c r="F27" s="287">
        <v>0.96</v>
      </c>
      <c r="G27" s="287">
        <v>0.68</v>
      </c>
      <c r="H27" s="288">
        <v>0.76</v>
      </c>
      <c r="I27" s="288">
        <v>0.96</v>
      </c>
      <c r="N27" s="274"/>
    </row>
    <row r="28" spans="1:14" ht="14" x14ac:dyDescent="0.2">
      <c r="A28" s="95"/>
      <c r="B28" s="278" t="s">
        <v>57</v>
      </c>
      <c r="C28" s="300"/>
      <c r="D28" s="301"/>
      <c r="E28" s="302">
        <f t="shared" si="2"/>
        <v>0</v>
      </c>
      <c r="F28" s="287">
        <v>0.65</v>
      </c>
      <c r="G28" s="287">
        <v>0.4</v>
      </c>
      <c r="H28" s="288">
        <v>0.4</v>
      </c>
      <c r="I28" s="288">
        <v>0.3</v>
      </c>
      <c r="N28" s="274"/>
    </row>
    <row r="29" spans="1:14" ht="14" x14ac:dyDescent="0.2">
      <c r="A29" s="95"/>
      <c r="B29" s="278" t="s">
        <v>266</v>
      </c>
      <c r="C29" s="300"/>
      <c r="D29" s="301"/>
      <c r="E29" s="302">
        <f t="shared" si="2"/>
        <v>0</v>
      </c>
      <c r="F29" s="287">
        <v>0.59090909090909094</v>
      </c>
      <c r="G29" s="287">
        <v>0.72727272727272729</v>
      </c>
      <c r="H29" s="288">
        <v>0.54545454545454541</v>
      </c>
      <c r="I29" s="288">
        <v>0.40909090909090912</v>
      </c>
      <c r="N29" s="274"/>
    </row>
    <row r="30" spans="1:14" ht="14" x14ac:dyDescent="0.2">
      <c r="A30" s="95"/>
      <c r="B30" s="278" t="s">
        <v>185</v>
      </c>
      <c r="C30" s="300"/>
      <c r="D30" s="301"/>
      <c r="E30" s="302">
        <f t="shared" si="2"/>
        <v>0</v>
      </c>
      <c r="F30" s="287">
        <v>0.31818181818181818</v>
      </c>
      <c r="G30" s="287">
        <v>0.25</v>
      </c>
      <c r="H30" s="288">
        <v>0.11363636363636363</v>
      </c>
      <c r="I30" s="288">
        <v>0.11363636363636363</v>
      </c>
      <c r="N30" s="274"/>
    </row>
    <row r="31" spans="1:14" ht="14" x14ac:dyDescent="0.2">
      <c r="A31" s="95"/>
      <c r="B31" s="278" t="s">
        <v>55</v>
      </c>
      <c r="C31" s="300"/>
      <c r="D31" s="301"/>
      <c r="E31" s="302">
        <f t="shared" si="2"/>
        <v>0</v>
      </c>
      <c r="F31" s="287">
        <v>0.2</v>
      </c>
      <c r="G31" s="287">
        <v>0.33333333333333331</v>
      </c>
      <c r="H31" s="288">
        <v>0.2</v>
      </c>
      <c r="I31" s="288">
        <v>0.36666666666666664</v>
      </c>
      <c r="N31" s="274"/>
    </row>
    <row r="32" spans="1:14" ht="14" x14ac:dyDescent="0.2">
      <c r="A32" s="95"/>
      <c r="B32" s="278" t="s">
        <v>186</v>
      </c>
      <c r="C32" s="300"/>
      <c r="D32" s="301"/>
      <c r="E32" s="302">
        <f t="shared" si="2"/>
        <v>0</v>
      </c>
      <c r="F32" s="287">
        <v>0.1</v>
      </c>
      <c r="G32" s="287">
        <v>0.15</v>
      </c>
      <c r="H32" s="288">
        <v>0.15</v>
      </c>
      <c r="I32" s="288">
        <v>0.05</v>
      </c>
      <c r="N32" s="274"/>
    </row>
    <row r="33" spans="1:14" ht="14" x14ac:dyDescent="0.2">
      <c r="A33" s="95"/>
      <c r="B33" s="289" t="s">
        <v>288</v>
      </c>
      <c r="C33" s="306" t="s">
        <v>41</v>
      </c>
      <c r="D33" s="307" t="s">
        <v>41</v>
      </c>
      <c r="E33" s="308" t="s">
        <v>41</v>
      </c>
      <c r="F33" s="292" t="s">
        <v>41</v>
      </c>
      <c r="G33" s="292" t="s">
        <v>41</v>
      </c>
      <c r="H33" s="293">
        <v>0</v>
      </c>
      <c r="I33" s="293">
        <v>0</v>
      </c>
      <c r="N33" s="274"/>
    </row>
    <row r="34" spans="1:14" ht="14" x14ac:dyDescent="0.15">
      <c r="A34" s="95"/>
      <c r="B34" s="290" t="s">
        <v>156</v>
      </c>
      <c r="C34" s="309">
        <f>SUM(C23:C33)</f>
        <v>0</v>
      </c>
      <c r="D34" s="310">
        <f>SUM(D23:D33)</f>
        <v>0</v>
      </c>
      <c r="E34" s="311">
        <f t="shared" ref="E34" si="3">IF(D34=0,0,D34/C34)</f>
        <v>0</v>
      </c>
      <c r="F34" s="284">
        <v>0.91091954022988508</v>
      </c>
      <c r="G34" s="283">
        <v>0.92934782608695654</v>
      </c>
      <c r="H34" s="283">
        <v>0.75067024128686322</v>
      </c>
      <c r="I34" s="283">
        <v>0.95174262734584447</v>
      </c>
    </row>
    <row r="35" spans="1:14" ht="14" x14ac:dyDescent="0.2">
      <c r="A35" s="91"/>
    </row>
    <row r="36" spans="1:14" ht="15" x14ac:dyDescent="0.2">
      <c r="A36" s="95"/>
      <c r="B36" s="273" t="s">
        <v>204</v>
      </c>
    </row>
    <row r="37" spans="1:14" ht="14" x14ac:dyDescent="0.15">
      <c r="A37" s="95"/>
    </row>
    <row r="38" spans="1:14" ht="28" x14ac:dyDescent="0.15">
      <c r="A38" s="95"/>
      <c r="B38" s="480" t="s">
        <v>291</v>
      </c>
      <c r="C38" s="482" t="s">
        <v>310</v>
      </c>
      <c r="D38" s="483"/>
      <c r="E38" s="484"/>
      <c r="F38" s="268" t="s">
        <v>284</v>
      </c>
      <c r="G38" s="268" t="s">
        <v>221</v>
      </c>
      <c r="H38" s="269" t="s">
        <v>201</v>
      </c>
      <c r="I38" s="269" t="s">
        <v>202</v>
      </c>
    </row>
    <row r="39" spans="1:14" ht="84" x14ac:dyDescent="0.2">
      <c r="A39" s="95"/>
      <c r="B39" s="481"/>
      <c r="C39" s="294" t="s">
        <v>133</v>
      </c>
      <c r="D39" s="295" t="s">
        <v>203</v>
      </c>
      <c r="E39" s="296"/>
      <c r="F39" s="485" t="s">
        <v>282</v>
      </c>
      <c r="G39" s="485"/>
      <c r="H39" s="485"/>
      <c r="I39" s="486"/>
    </row>
    <row r="40" spans="1:14" ht="14" x14ac:dyDescent="0.2">
      <c r="A40" s="315"/>
      <c r="B40" s="277" t="s">
        <v>71</v>
      </c>
      <c r="C40" s="297" t="s">
        <v>41</v>
      </c>
      <c r="D40" s="298" t="s">
        <v>41</v>
      </c>
      <c r="E40" s="299" t="s">
        <v>41</v>
      </c>
      <c r="F40" s="286" t="s">
        <v>41</v>
      </c>
      <c r="G40" s="286">
        <v>4.7</v>
      </c>
      <c r="H40" s="286">
        <v>3.65</v>
      </c>
      <c r="I40" s="286">
        <v>2.25</v>
      </c>
      <c r="N40" s="274"/>
    </row>
    <row r="41" spans="1:14" ht="14" x14ac:dyDescent="0.2">
      <c r="A41" s="315"/>
      <c r="B41" s="278" t="s">
        <v>53</v>
      </c>
      <c r="C41" s="300" t="s">
        <v>41</v>
      </c>
      <c r="D41" s="301" t="s">
        <v>41</v>
      </c>
      <c r="E41" s="302" t="s">
        <v>41</v>
      </c>
      <c r="F41" s="287" t="s">
        <v>41</v>
      </c>
      <c r="G41" s="287">
        <v>3.15</v>
      </c>
      <c r="H41" s="288">
        <v>3.45</v>
      </c>
      <c r="I41" s="288">
        <v>2.6</v>
      </c>
      <c r="N41" s="274"/>
    </row>
    <row r="42" spans="1:14" ht="14" x14ac:dyDescent="0.15">
      <c r="A42" s="95"/>
      <c r="B42" s="285" t="s">
        <v>156</v>
      </c>
      <c r="C42" s="303" t="s">
        <v>41</v>
      </c>
      <c r="D42" s="304" t="s">
        <v>41</v>
      </c>
      <c r="E42" s="305" t="s">
        <v>41</v>
      </c>
      <c r="F42" s="281" t="s">
        <v>41</v>
      </c>
      <c r="G42" s="281">
        <v>3.9249999999999998</v>
      </c>
      <c r="H42" s="282">
        <v>3.55</v>
      </c>
      <c r="I42" s="282">
        <v>2.4249999999999998</v>
      </c>
    </row>
    <row r="43" spans="1:14" ht="14" x14ac:dyDescent="0.2">
      <c r="A43" s="95"/>
      <c r="B43" s="270"/>
      <c r="C43" s="271"/>
      <c r="D43" s="271"/>
      <c r="E43" s="271"/>
      <c r="F43" s="272"/>
      <c r="G43" s="272"/>
      <c r="H43" s="272"/>
      <c r="I43" s="272"/>
    </row>
    <row r="44" spans="1:14" ht="15" x14ac:dyDescent="0.2">
      <c r="A44" s="95"/>
      <c r="B44" s="273" t="s">
        <v>29</v>
      </c>
    </row>
    <row r="45" spans="1:14" ht="13" x14ac:dyDescent="0.15"/>
    <row r="46" spans="1:14" ht="28" x14ac:dyDescent="0.15">
      <c r="A46" s="265"/>
      <c r="B46" s="480" t="s">
        <v>291</v>
      </c>
      <c r="C46" s="482" t="s">
        <v>310</v>
      </c>
      <c r="D46" s="483"/>
      <c r="E46" s="484"/>
      <c r="F46" s="268" t="s">
        <v>284</v>
      </c>
      <c r="G46" s="268" t="s">
        <v>221</v>
      </c>
      <c r="H46" s="269" t="s">
        <v>201</v>
      </c>
      <c r="I46" s="269" t="s">
        <v>202</v>
      </c>
    </row>
    <row r="47" spans="1:14" ht="84" x14ac:dyDescent="0.2">
      <c r="A47" s="95"/>
      <c r="B47" s="481"/>
      <c r="C47" s="294" t="s">
        <v>133</v>
      </c>
      <c r="D47" s="295" t="s">
        <v>203</v>
      </c>
      <c r="E47" s="296"/>
      <c r="F47" s="485" t="s">
        <v>282</v>
      </c>
      <c r="G47" s="485"/>
      <c r="H47" s="485"/>
      <c r="I47" s="486"/>
    </row>
    <row r="48" spans="1:14" ht="14" x14ac:dyDescent="0.2">
      <c r="A48" s="315"/>
      <c r="B48" s="277" t="s">
        <v>46</v>
      </c>
      <c r="C48" s="297" t="s">
        <v>41</v>
      </c>
      <c r="D48" s="298" t="s">
        <v>41</v>
      </c>
      <c r="E48" s="312" t="s">
        <v>41</v>
      </c>
      <c r="F48" s="291" t="s">
        <v>41</v>
      </c>
      <c r="G48" s="291">
        <v>2.4878048780487805</v>
      </c>
      <c r="H48" s="286">
        <v>3.8536585365853657</v>
      </c>
      <c r="I48" s="286">
        <v>2.3333333333333335</v>
      </c>
      <c r="N48" s="274"/>
    </row>
    <row r="49" spans="1:14" ht="14" x14ac:dyDescent="0.2">
      <c r="A49" s="315"/>
      <c r="B49" s="278" t="s">
        <v>45</v>
      </c>
      <c r="C49" s="300" t="s">
        <v>41</v>
      </c>
      <c r="D49" s="301" t="s">
        <v>41</v>
      </c>
      <c r="E49" s="313" t="s">
        <v>41</v>
      </c>
      <c r="F49" s="287" t="s">
        <v>41</v>
      </c>
      <c r="G49" s="287">
        <v>1.3023255813953489</v>
      </c>
      <c r="H49" s="288">
        <v>0.97674418604651159</v>
      </c>
      <c r="I49" s="288">
        <v>1.1162790697674418</v>
      </c>
      <c r="N49" s="274"/>
    </row>
    <row r="50" spans="1:14" ht="14" x14ac:dyDescent="0.2">
      <c r="A50" s="315"/>
      <c r="B50" s="278" t="s">
        <v>51</v>
      </c>
      <c r="C50" s="300" t="s">
        <v>41</v>
      </c>
      <c r="D50" s="301" t="s">
        <v>41</v>
      </c>
      <c r="E50" s="313" t="s">
        <v>41</v>
      </c>
      <c r="F50" s="287" t="s">
        <v>41</v>
      </c>
      <c r="G50" s="287">
        <v>0.81818181818181823</v>
      </c>
      <c r="H50" s="288">
        <v>0.96363636363636362</v>
      </c>
      <c r="I50" s="288">
        <v>0.83636363636363631</v>
      </c>
      <c r="N50" s="274"/>
    </row>
    <row r="51" spans="1:14" ht="14" x14ac:dyDescent="0.2">
      <c r="A51" s="315"/>
      <c r="B51" s="278" t="s">
        <v>50</v>
      </c>
      <c r="C51" s="300" t="s">
        <v>41</v>
      </c>
      <c r="D51" s="301" t="s">
        <v>41</v>
      </c>
      <c r="E51" s="313" t="s">
        <v>41</v>
      </c>
      <c r="F51" s="287" t="s">
        <v>41</v>
      </c>
      <c r="G51" s="287">
        <v>0.7441860465116279</v>
      </c>
      <c r="H51" s="288">
        <v>1.0930232558139534</v>
      </c>
      <c r="I51" s="288">
        <v>1.069767441860465</v>
      </c>
      <c r="N51" s="274"/>
    </row>
    <row r="52" spans="1:14" ht="14" x14ac:dyDescent="0.2">
      <c r="A52" s="315"/>
      <c r="B52" s="278" t="s">
        <v>206</v>
      </c>
      <c r="C52" s="300" t="s">
        <v>41</v>
      </c>
      <c r="D52" s="301" t="s">
        <v>41</v>
      </c>
      <c r="E52" s="313" t="s">
        <v>41</v>
      </c>
      <c r="F52" s="287" t="s">
        <v>41</v>
      </c>
      <c r="G52" s="287">
        <v>0.55555555555555558</v>
      </c>
      <c r="H52" s="288">
        <v>0.37037037037037035</v>
      </c>
      <c r="I52" s="288">
        <v>0.48148148148148145</v>
      </c>
      <c r="N52" s="274"/>
    </row>
    <row r="53" spans="1:14" ht="14" x14ac:dyDescent="0.2">
      <c r="A53" s="315"/>
      <c r="B53" s="278" t="s">
        <v>289</v>
      </c>
      <c r="C53" s="300" t="s">
        <v>41</v>
      </c>
      <c r="D53" s="301" t="s">
        <v>41</v>
      </c>
      <c r="E53" s="313" t="s">
        <v>41</v>
      </c>
      <c r="F53" s="287" t="s">
        <v>41</v>
      </c>
      <c r="G53" s="287">
        <v>0.43333333333333335</v>
      </c>
      <c r="H53" s="288">
        <v>0</v>
      </c>
      <c r="I53" s="288" t="s">
        <v>41</v>
      </c>
      <c r="N53" s="274"/>
    </row>
    <row r="54" spans="1:14" ht="14" x14ac:dyDescent="0.2">
      <c r="A54" s="315"/>
      <c r="B54" s="278" t="s">
        <v>49</v>
      </c>
      <c r="C54" s="300" t="s">
        <v>41</v>
      </c>
      <c r="D54" s="301" t="s">
        <v>41</v>
      </c>
      <c r="E54" s="313" t="s">
        <v>41</v>
      </c>
      <c r="F54" s="287" t="s">
        <v>41</v>
      </c>
      <c r="G54" s="287">
        <v>0.42857142857142855</v>
      </c>
      <c r="H54" s="288">
        <v>0.2</v>
      </c>
      <c r="I54" s="288">
        <v>0.44444444444444442</v>
      </c>
      <c r="N54" s="274"/>
    </row>
    <row r="55" spans="1:14" ht="14" x14ac:dyDescent="0.2">
      <c r="A55" s="315"/>
      <c r="B55" s="278" t="s">
        <v>48</v>
      </c>
      <c r="C55" s="300" t="s">
        <v>41</v>
      </c>
      <c r="D55" s="301" t="s">
        <v>41</v>
      </c>
      <c r="E55" s="313" t="s">
        <v>41</v>
      </c>
      <c r="F55" s="287" t="s">
        <v>41</v>
      </c>
      <c r="G55" s="287">
        <v>0.4</v>
      </c>
      <c r="H55" s="288">
        <v>0.16</v>
      </c>
      <c r="I55" s="288">
        <v>7.407407407407407E-2</v>
      </c>
      <c r="N55" s="274"/>
    </row>
    <row r="56" spans="1:14" ht="14" x14ac:dyDescent="0.2">
      <c r="A56" s="315"/>
      <c r="B56" s="278" t="s">
        <v>207</v>
      </c>
      <c r="C56" s="300" t="s">
        <v>41</v>
      </c>
      <c r="D56" s="301" t="s">
        <v>41</v>
      </c>
      <c r="E56" s="313" t="s">
        <v>41</v>
      </c>
      <c r="F56" s="287" t="s">
        <v>41</v>
      </c>
      <c r="G56" s="287">
        <v>0.31818181818181818</v>
      </c>
      <c r="H56" s="288">
        <v>9.0909090909090912E-2</v>
      </c>
      <c r="I56" s="288">
        <v>0.13636363636363635</v>
      </c>
      <c r="N56" s="274"/>
    </row>
    <row r="57" spans="1:14" ht="14" x14ac:dyDescent="0.15">
      <c r="A57" s="265"/>
      <c r="B57" s="278" t="s">
        <v>47</v>
      </c>
      <c r="C57" s="300" t="s">
        <v>41</v>
      </c>
      <c r="D57" s="301" t="s">
        <v>41</v>
      </c>
      <c r="E57" s="313" t="s">
        <v>41</v>
      </c>
      <c r="F57" s="287" t="s">
        <v>41</v>
      </c>
      <c r="G57" s="287" t="s">
        <v>41</v>
      </c>
      <c r="H57" s="288" t="s">
        <v>41</v>
      </c>
      <c r="I57" s="288">
        <v>0.1111111111111111</v>
      </c>
    </row>
    <row r="58" spans="1:14" ht="14" x14ac:dyDescent="0.15">
      <c r="A58" s="95"/>
      <c r="B58" s="279" t="s">
        <v>156</v>
      </c>
      <c r="C58" s="303" t="s">
        <v>41</v>
      </c>
      <c r="D58" s="304" t="s">
        <v>41</v>
      </c>
      <c r="E58" s="314" t="s">
        <v>41</v>
      </c>
      <c r="F58" s="281" t="s">
        <v>41</v>
      </c>
      <c r="G58" s="282">
        <v>1.0062305295950156</v>
      </c>
      <c r="H58" s="282">
        <v>0.86769230769230765</v>
      </c>
      <c r="I58" s="282">
        <v>0.95076923076923081</v>
      </c>
    </row>
    <row r="59" spans="1:14" ht="14" x14ac:dyDescent="0.2">
      <c r="A59" s="95"/>
      <c r="B59" s="270"/>
      <c r="C59" s="271"/>
      <c r="D59" s="271"/>
      <c r="E59" s="271"/>
      <c r="F59" s="272"/>
      <c r="G59" s="272"/>
      <c r="H59" s="272"/>
      <c r="I59" s="272"/>
    </row>
    <row r="60" spans="1:14" ht="15" x14ac:dyDescent="0.2">
      <c r="A60" s="95"/>
      <c r="B60" s="273" t="s">
        <v>208</v>
      </c>
    </row>
    <row r="61" spans="1:14" ht="14" x14ac:dyDescent="0.15">
      <c r="A61" s="95"/>
    </row>
    <row r="62" spans="1:14" ht="28" x14ac:dyDescent="0.15">
      <c r="A62" s="95"/>
      <c r="B62" s="480" t="s">
        <v>291</v>
      </c>
      <c r="C62" s="482" t="s">
        <v>310</v>
      </c>
      <c r="D62" s="483"/>
      <c r="E62" s="484"/>
      <c r="F62" s="268" t="s">
        <v>284</v>
      </c>
      <c r="G62" s="268" t="s">
        <v>221</v>
      </c>
      <c r="H62" s="269" t="s">
        <v>201</v>
      </c>
      <c r="I62" s="269" t="s">
        <v>202</v>
      </c>
    </row>
    <row r="63" spans="1:14" ht="84" x14ac:dyDescent="0.2">
      <c r="A63" s="95"/>
      <c r="B63" s="481"/>
      <c r="C63" s="294" t="s">
        <v>133</v>
      </c>
      <c r="D63" s="295" t="s">
        <v>203</v>
      </c>
      <c r="E63" s="296"/>
      <c r="F63" s="485" t="s">
        <v>282</v>
      </c>
      <c r="G63" s="485"/>
      <c r="H63" s="485"/>
      <c r="I63" s="486"/>
    </row>
    <row r="64" spans="1:14" ht="14" x14ac:dyDescent="0.2">
      <c r="A64" s="315"/>
      <c r="B64" s="278" t="s">
        <v>45</v>
      </c>
      <c r="C64" s="300"/>
      <c r="D64" s="301"/>
      <c r="E64" s="302">
        <f t="shared" ref="E64:E76" si="4">IF(D64=0,0,D64/C64)</f>
        <v>0</v>
      </c>
      <c r="F64" s="287">
        <v>3.3953488372093021</v>
      </c>
      <c r="G64" s="287" t="s">
        <v>41</v>
      </c>
      <c r="H64" s="288" t="s">
        <v>41</v>
      </c>
      <c r="I64" s="288" t="s">
        <v>41</v>
      </c>
      <c r="N64" s="274"/>
    </row>
    <row r="65" spans="1:14" ht="14" x14ac:dyDescent="0.2">
      <c r="A65" s="315"/>
      <c r="B65" s="278" t="s">
        <v>62</v>
      </c>
      <c r="C65" s="300"/>
      <c r="D65" s="301"/>
      <c r="E65" s="302">
        <f t="shared" si="4"/>
        <v>0</v>
      </c>
      <c r="F65" s="287">
        <v>2.3777777777777778</v>
      </c>
      <c r="G65" s="287">
        <v>1.9777777777777779</v>
      </c>
      <c r="H65" s="288">
        <v>1.3777777777777778</v>
      </c>
      <c r="I65" s="288">
        <v>1.9555555555555555</v>
      </c>
      <c r="N65" s="274"/>
    </row>
    <row r="66" spans="1:14" ht="14" x14ac:dyDescent="0.2">
      <c r="A66" s="315"/>
      <c r="B66" s="278" t="s">
        <v>61</v>
      </c>
      <c r="C66" s="300"/>
      <c r="D66" s="301"/>
      <c r="E66" s="302">
        <f t="shared" si="4"/>
        <v>0</v>
      </c>
      <c r="F66" s="287">
        <v>2.2111111111111112</v>
      </c>
      <c r="G66" s="287">
        <v>1.8</v>
      </c>
      <c r="H66" s="288">
        <v>1.9888888888888889</v>
      </c>
      <c r="I66" s="288">
        <v>1.3777777777777778</v>
      </c>
      <c r="N66" s="274"/>
    </row>
    <row r="67" spans="1:14" ht="14" x14ac:dyDescent="0.2">
      <c r="A67" s="315"/>
      <c r="B67" s="278" t="s">
        <v>193</v>
      </c>
      <c r="C67" s="300"/>
      <c r="D67" s="301"/>
      <c r="E67" s="302">
        <f t="shared" si="4"/>
        <v>0</v>
      </c>
      <c r="F67" s="287">
        <v>1.7333333333333334</v>
      </c>
      <c r="G67" s="287">
        <v>1.5</v>
      </c>
      <c r="H67" s="288" t="s">
        <v>41</v>
      </c>
      <c r="I67" s="288" t="s">
        <v>41</v>
      </c>
      <c r="N67" s="274"/>
    </row>
    <row r="68" spans="1:14" ht="14" x14ac:dyDescent="0.2">
      <c r="A68" s="315"/>
      <c r="B68" s="278" t="s">
        <v>64</v>
      </c>
      <c r="C68" s="300"/>
      <c r="D68" s="301"/>
      <c r="E68" s="302">
        <f t="shared" si="4"/>
        <v>0</v>
      </c>
      <c r="F68" s="287">
        <v>1.5</v>
      </c>
      <c r="G68" s="287">
        <v>0.96</v>
      </c>
      <c r="H68" s="288">
        <v>1.1000000000000001</v>
      </c>
      <c r="I68" s="288">
        <v>1.2926829268292683</v>
      </c>
      <c r="N68" s="274"/>
    </row>
    <row r="69" spans="1:14" ht="14" x14ac:dyDescent="0.2">
      <c r="A69" s="315"/>
      <c r="B69" s="278" t="s">
        <v>63</v>
      </c>
      <c r="C69" s="300"/>
      <c r="D69" s="301"/>
      <c r="E69" s="302">
        <f t="shared" si="4"/>
        <v>0</v>
      </c>
      <c r="F69" s="287">
        <v>1.4</v>
      </c>
      <c r="G69" s="287">
        <v>0.8</v>
      </c>
      <c r="H69" s="288">
        <v>1.0571428571428572</v>
      </c>
      <c r="I69" s="288">
        <v>1.4857142857142858</v>
      </c>
      <c r="N69" s="274"/>
    </row>
    <row r="70" spans="1:14" ht="14" x14ac:dyDescent="0.2">
      <c r="A70" s="315"/>
      <c r="B70" s="278" t="s">
        <v>51</v>
      </c>
      <c r="C70" s="300"/>
      <c r="D70" s="301"/>
      <c r="E70" s="302">
        <f t="shared" si="4"/>
        <v>0</v>
      </c>
      <c r="F70" s="287">
        <v>1.1191489361702127</v>
      </c>
      <c r="G70" s="287">
        <v>0.95319148936170217</v>
      </c>
      <c r="H70" s="288">
        <v>1.2978723404255319</v>
      </c>
      <c r="I70" s="288">
        <v>0.96595744680851059</v>
      </c>
      <c r="N70" s="274"/>
    </row>
    <row r="71" spans="1:14" ht="14" x14ac:dyDescent="0.2">
      <c r="A71" s="315"/>
      <c r="B71" s="278" t="s">
        <v>211</v>
      </c>
      <c r="C71" s="300"/>
      <c r="D71" s="301"/>
      <c r="E71" s="302">
        <f t="shared" si="4"/>
        <v>0</v>
      </c>
      <c r="F71" s="287">
        <v>0.77419354838709675</v>
      </c>
      <c r="G71" s="287">
        <v>0.61290322580645162</v>
      </c>
      <c r="H71" s="288">
        <v>0.5161290322580645</v>
      </c>
      <c r="I71" s="288">
        <v>0.35483870967741937</v>
      </c>
      <c r="N71" s="274"/>
    </row>
    <row r="72" spans="1:14" ht="14" x14ac:dyDescent="0.2">
      <c r="A72" s="315"/>
      <c r="B72" s="278" t="s">
        <v>210</v>
      </c>
      <c r="C72" s="300"/>
      <c r="D72" s="301"/>
      <c r="E72" s="302">
        <f t="shared" si="4"/>
        <v>0</v>
      </c>
      <c r="F72" s="287">
        <v>0.7407407407407407</v>
      </c>
      <c r="G72" s="287">
        <v>0.66666666666666663</v>
      </c>
      <c r="H72" s="288">
        <v>0.70370370370370372</v>
      </c>
      <c r="I72" s="288">
        <v>0.88888888888888884</v>
      </c>
      <c r="N72" s="274"/>
    </row>
    <row r="73" spans="1:14" ht="14" x14ac:dyDescent="0.2">
      <c r="A73" s="315"/>
      <c r="B73" s="278" t="s">
        <v>212</v>
      </c>
      <c r="C73" s="300"/>
      <c r="D73" s="301"/>
      <c r="E73" s="302">
        <f t="shared" si="4"/>
        <v>0</v>
      </c>
      <c r="F73" s="287">
        <v>0.53333333333333333</v>
      </c>
      <c r="G73" s="287">
        <v>0.6</v>
      </c>
      <c r="H73" s="288">
        <v>0.36666666666666664</v>
      </c>
      <c r="I73" s="288">
        <v>0.4</v>
      </c>
      <c r="N73" s="274"/>
    </row>
    <row r="74" spans="1:14" ht="14" x14ac:dyDescent="0.2">
      <c r="A74" s="315"/>
      <c r="B74" s="278" t="s">
        <v>213</v>
      </c>
      <c r="C74" s="300"/>
      <c r="D74" s="301"/>
      <c r="E74" s="302">
        <f t="shared" si="4"/>
        <v>0</v>
      </c>
      <c r="F74" s="287">
        <v>0.44</v>
      </c>
      <c r="G74" s="287">
        <v>0.56000000000000005</v>
      </c>
      <c r="H74" s="288">
        <v>0.16</v>
      </c>
      <c r="I74" s="288">
        <v>0.2</v>
      </c>
      <c r="N74" s="274"/>
    </row>
    <row r="75" spans="1:14" ht="14" x14ac:dyDescent="0.2">
      <c r="A75" s="315"/>
      <c r="B75" s="278" t="s">
        <v>207</v>
      </c>
      <c r="C75" s="300"/>
      <c r="D75" s="301"/>
      <c r="E75" s="302">
        <f t="shared" si="4"/>
        <v>0</v>
      </c>
      <c r="F75" s="287">
        <v>0.43055555555555558</v>
      </c>
      <c r="G75" s="287">
        <v>0.54166666666666663</v>
      </c>
      <c r="H75" s="288">
        <v>0.33333333333333331</v>
      </c>
      <c r="I75" s="288">
        <v>0.3611111111111111</v>
      </c>
      <c r="N75" s="274"/>
    </row>
    <row r="76" spans="1:14" ht="14" x14ac:dyDescent="0.2">
      <c r="A76" s="315"/>
      <c r="B76" s="278" t="s">
        <v>206</v>
      </c>
      <c r="C76" s="300"/>
      <c r="D76" s="301"/>
      <c r="E76" s="302">
        <f t="shared" si="4"/>
        <v>0</v>
      </c>
      <c r="F76" s="287">
        <v>0.18518518518518517</v>
      </c>
      <c r="G76" s="287" t="s">
        <v>41</v>
      </c>
      <c r="H76" s="288" t="s">
        <v>41</v>
      </c>
      <c r="I76" s="288" t="s">
        <v>41</v>
      </c>
      <c r="N76" s="274"/>
    </row>
    <row r="77" spans="1:14" ht="14" x14ac:dyDescent="0.2">
      <c r="A77" s="315"/>
      <c r="B77" s="278" t="s">
        <v>157</v>
      </c>
      <c r="C77" s="300" t="s">
        <v>41</v>
      </c>
      <c r="D77" s="301" t="s">
        <v>41</v>
      </c>
      <c r="E77" s="302" t="s">
        <v>41</v>
      </c>
      <c r="F77" s="287" t="s">
        <v>41</v>
      </c>
      <c r="G77" s="287">
        <v>3.9166666666666665</v>
      </c>
      <c r="H77" s="288">
        <v>4.6111111111111107</v>
      </c>
      <c r="I77" s="288">
        <v>1.4</v>
      </c>
      <c r="N77" s="274"/>
    </row>
    <row r="78" spans="1:14" ht="14" x14ac:dyDescent="0.2">
      <c r="A78" s="315"/>
      <c r="B78" s="278" t="s">
        <v>209</v>
      </c>
      <c r="C78" s="300" t="s">
        <v>41</v>
      </c>
      <c r="D78" s="301" t="s">
        <v>41</v>
      </c>
      <c r="E78" s="302" t="s">
        <v>41</v>
      </c>
      <c r="F78" s="287" t="s">
        <v>41</v>
      </c>
      <c r="G78" s="287">
        <v>0.63888888888888884</v>
      </c>
      <c r="H78" s="288">
        <v>0.77777777777777779</v>
      </c>
      <c r="I78" s="288">
        <v>0.55555555555555558</v>
      </c>
      <c r="N78" s="274"/>
    </row>
    <row r="79" spans="1:14" ht="14" x14ac:dyDescent="0.15">
      <c r="A79" s="265"/>
      <c r="B79" s="279" t="s">
        <v>156</v>
      </c>
      <c r="C79" s="303">
        <f>SUM(C64:C78)</f>
        <v>0</v>
      </c>
      <c r="D79" s="304">
        <f>SUM(D64:D74)</f>
        <v>0</v>
      </c>
      <c r="E79" s="305">
        <f t="shared" ref="E79" si="5">IF(D79=0,0,D79/C79)</f>
        <v>0</v>
      </c>
      <c r="F79" s="281">
        <v>1.1698113207547169</v>
      </c>
      <c r="G79" s="281">
        <v>1.1698113207547169</v>
      </c>
      <c r="H79" s="282">
        <v>1.2724719101123596</v>
      </c>
      <c r="I79" s="282">
        <v>1.0067385444743935</v>
      </c>
    </row>
    <row r="80" spans="1:14" ht="14" x14ac:dyDescent="0.15">
      <c r="A80" s="95"/>
    </row>
    <row r="81" spans="1:14" ht="15" x14ac:dyDescent="0.2">
      <c r="A81" s="95"/>
      <c r="B81" s="273" t="s">
        <v>257</v>
      </c>
    </row>
    <row r="82" spans="1:14" ht="14" x14ac:dyDescent="0.15">
      <c r="A82" s="95"/>
    </row>
    <row r="83" spans="1:14" ht="28" x14ac:dyDescent="0.15">
      <c r="A83" s="95"/>
      <c r="B83" s="480" t="s">
        <v>291</v>
      </c>
      <c r="C83" s="482" t="s">
        <v>310</v>
      </c>
      <c r="D83" s="483"/>
      <c r="E83" s="484"/>
      <c r="F83" s="268" t="s">
        <v>284</v>
      </c>
      <c r="G83" s="268" t="s">
        <v>221</v>
      </c>
      <c r="H83" s="269" t="s">
        <v>201</v>
      </c>
      <c r="I83" s="269" t="s">
        <v>202</v>
      </c>
    </row>
    <row r="84" spans="1:14" ht="84" x14ac:dyDescent="0.2">
      <c r="B84" s="481"/>
      <c r="C84" s="294" t="s">
        <v>133</v>
      </c>
      <c r="D84" s="295" t="s">
        <v>203</v>
      </c>
      <c r="E84" s="296"/>
      <c r="F84" s="485" t="s">
        <v>282</v>
      </c>
      <c r="G84" s="485"/>
      <c r="H84" s="485"/>
      <c r="I84" s="486"/>
    </row>
    <row r="85" spans="1:14" ht="14" x14ac:dyDescent="0.2">
      <c r="A85" s="315"/>
      <c r="B85" s="277" t="s">
        <v>42</v>
      </c>
      <c r="C85" s="297"/>
      <c r="D85" s="298"/>
      <c r="E85" s="299">
        <f t="shared" ref="E85:E94" si="6">IF(D85=0,0,D85/C85)</f>
        <v>0</v>
      </c>
      <c r="F85" s="287">
        <v>2.1749999999999998</v>
      </c>
      <c r="G85" s="287">
        <v>1.575</v>
      </c>
      <c r="H85" s="288">
        <v>1.25</v>
      </c>
      <c r="I85" s="286">
        <v>1.3</v>
      </c>
      <c r="N85" s="316"/>
    </row>
    <row r="86" spans="1:14" ht="14" x14ac:dyDescent="0.2">
      <c r="A86" s="315"/>
      <c r="B86" s="278" t="s">
        <v>44</v>
      </c>
      <c r="C86" s="300"/>
      <c r="D86" s="301"/>
      <c r="E86" s="302">
        <f t="shared" si="6"/>
        <v>0</v>
      </c>
      <c r="F86" s="287">
        <v>1.9</v>
      </c>
      <c r="G86" s="287">
        <v>1.575</v>
      </c>
      <c r="H86" s="288">
        <v>1.675</v>
      </c>
      <c r="I86" s="288">
        <v>0.72499999999999998</v>
      </c>
      <c r="N86" s="316"/>
    </row>
    <row r="87" spans="1:14" ht="14" x14ac:dyDescent="0.2">
      <c r="A87" s="315"/>
      <c r="B87" s="278" t="s">
        <v>214</v>
      </c>
      <c r="C87" s="300"/>
      <c r="D87" s="301"/>
      <c r="E87" s="302">
        <f t="shared" si="6"/>
        <v>0</v>
      </c>
      <c r="F87" s="287">
        <v>0.7407407407407407</v>
      </c>
      <c r="G87" s="287">
        <v>0.29629629629629628</v>
      </c>
      <c r="H87" s="288">
        <v>0.40740740740740738</v>
      </c>
      <c r="I87" s="288">
        <v>0.37037037037037035</v>
      </c>
      <c r="N87" s="316"/>
    </row>
    <row r="88" spans="1:14" ht="14" x14ac:dyDescent="0.2">
      <c r="A88" s="315"/>
      <c r="B88" s="278" t="s">
        <v>194</v>
      </c>
      <c r="C88" s="300"/>
      <c r="D88" s="301"/>
      <c r="E88" s="302">
        <f t="shared" si="6"/>
        <v>0</v>
      </c>
      <c r="F88" s="287">
        <v>0.45</v>
      </c>
      <c r="G88" s="287">
        <v>0.1</v>
      </c>
      <c r="H88" s="288" t="s">
        <v>41</v>
      </c>
      <c r="I88" s="288" t="s">
        <v>41</v>
      </c>
      <c r="N88" s="316"/>
    </row>
    <row r="89" spans="1:14" ht="14" x14ac:dyDescent="0.2">
      <c r="A89" s="315"/>
      <c r="B89" s="278" t="s">
        <v>43</v>
      </c>
      <c r="C89" s="300"/>
      <c r="D89" s="301"/>
      <c r="E89" s="302">
        <f t="shared" si="6"/>
        <v>0</v>
      </c>
      <c r="F89" s="287">
        <v>0.41666666666666669</v>
      </c>
      <c r="G89" s="287">
        <v>0.3</v>
      </c>
      <c r="H89" s="288">
        <v>6.6666666666666666E-2</v>
      </c>
      <c r="I89" s="288">
        <v>0.10909090909090909</v>
      </c>
      <c r="N89" s="316"/>
    </row>
    <row r="90" spans="1:14" ht="14" x14ac:dyDescent="0.2">
      <c r="A90" s="315"/>
      <c r="B90" s="278" t="s">
        <v>215</v>
      </c>
      <c r="C90" s="300"/>
      <c r="D90" s="301"/>
      <c r="E90" s="302">
        <f t="shared" si="6"/>
        <v>0</v>
      </c>
      <c r="F90" s="287">
        <v>0.25</v>
      </c>
      <c r="G90" s="287">
        <v>0.5</v>
      </c>
      <c r="H90" s="288">
        <v>0.25</v>
      </c>
      <c r="I90" s="288">
        <v>0.28125</v>
      </c>
      <c r="N90" s="316"/>
    </row>
    <row r="91" spans="1:14" ht="14" x14ac:dyDescent="0.2">
      <c r="A91" s="315"/>
      <c r="B91" s="278" t="s">
        <v>216</v>
      </c>
      <c r="C91" s="300"/>
      <c r="D91" s="301"/>
      <c r="E91" s="302">
        <f t="shared" si="6"/>
        <v>0</v>
      </c>
      <c r="F91" s="287">
        <v>0.15</v>
      </c>
      <c r="G91" s="287">
        <v>0.2</v>
      </c>
      <c r="H91" s="288">
        <v>0.05</v>
      </c>
      <c r="I91" s="288" t="s">
        <v>41</v>
      </c>
      <c r="N91" s="316"/>
    </row>
    <row r="92" spans="1:14" ht="14" x14ac:dyDescent="0.2">
      <c r="A92" s="315"/>
      <c r="B92" s="278" t="s">
        <v>217</v>
      </c>
      <c r="C92" s="300"/>
      <c r="D92" s="301"/>
      <c r="E92" s="302">
        <f t="shared" si="6"/>
        <v>0</v>
      </c>
      <c r="F92" s="287">
        <v>0.15</v>
      </c>
      <c r="G92" s="287">
        <v>0</v>
      </c>
      <c r="H92" s="288">
        <v>0</v>
      </c>
      <c r="I92" s="288" t="s">
        <v>41</v>
      </c>
      <c r="N92" s="316"/>
    </row>
    <row r="93" spans="1:14" ht="14" x14ac:dyDescent="0.2">
      <c r="A93" s="315"/>
      <c r="B93" s="278" t="s">
        <v>165</v>
      </c>
      <c r="C93" s="300"/>
      <c r="D93" s="301"/>
      <c r="E93" s="302">
        <f t="shared" si="6"/>
        <v>0</v>
      </c>
      <c r="F93" s="287">
        <v>0.05</v>
      </c>
      <c r="G93" s="287">
        <v>0.2</v>
      </c>
      <c r="H93" s="288">
        <v>0</v>
      </c>
      <c r="I93" s="288">
        <v>0.12</v>
      </c>
      <c r="N93" s="316"/>
    </row>
    <row r="94" spans="1:14" ht="14" x14ac:dyDescent="0.15">
      <c r="B94" s="279" t="s">
        <v>156</v>
      </c>
      <c r="C94" s="303">
        <f>SUM(C85:C93)</f>
        <v>0</v>
      </c>
      <c r="D94" s="304">
        <f>SUM(D85:D93)</f>
        <v>0</v>
      </c>
      <c r="E94" s="305">
        <f t="shared" si="6"/>
        <v>0</v>
      </c>
      <c r="F94" s="281">
        <v>0.8315412186379928</v>
      </c>
      <c r="G94" s="281">
        <v>0.63799283154121866</v>
      </c>
      <c r="H94" s="282">
        <v>0.54440154440154442</v>
      </c>
      <c r="I94" s="282">
        <v>0.41132075471698115</v>
      </c>
    </row>
    <row r="95" spans="1:14" ht="13" x14ac:dyDescent="0.15"/>
    <row r="96" spans="1:14" ht="15" x14ac:dyDescent="0.2">
      <c r="A96" s="95"/>
      <c r="B96" s="273" t="s">
        <v>70</v>
      </c>
    </row>
    <row r="97" spans="1:14" ht="13" x14ac:dyDescent="0.15"/>
    <row r="98" spans="1:14" ht="28" x14ac:dyDescent="0.15">
      <c r="B98" s="480" t="s">
        <v>291</v>
      </c>
      <c r="C98" s="482" t="s">
        <v>310</v>
      </c>
      <c r="D98" s="483"/>
      <c r="E98" s="484"/>
      <c r="F98" s="268" t="s">
        <v>284</v>
      </c>
      <c r="G98" s="268" t="s">
        <v>221</v>
      </c>
      <c r="H98" s="269" t="s">
        <v>201</v>
      </c>
      <c r="I98" s="269" t="s">
        <v>202</v>
      </c>
    </row>
    <row r="99" spans="1:14" ht="84" x14ac:dyDescent="0.2">
      <c r="B99" s="481"/>
      <c r="C99" s="294" t="s">
        <v>133</v>
      </c>
      <c r="D99" s="295" t="s">
        <v>203</v>
      </c>
      <c r="E99" s="296"/>
      <c r="F99" s="485" t="s">
        <v>282</v>
      </c>
      <c r="G99" s="485"/>
      <c r="H99" s="485"/>
      <c r="I99" s="486"/>
    </row>
    <row r="100" spans="1:14" ht="14" x14ac:dyDescent="0.2">
      <c r="A100" s="315"/>
      <c r="B100" s="277" t="s">
        <v>192</v>
      </c>
      <c r="C100" s="297"/>
      <c r="D100" s="298"/>
      <c r="E100" s="299">
        <f t="shared" ref="E100:E111" si="7">IF(D100=0,0,D100/C100)</f>
        <v>0</v>
      </c>
      <c r="F100" s="287">
        <v>2.6</v>
      </c>
      <c r="G100" s="287">
        <v>1.4</v>
      </c>
      <c r="H100" s="288" t="s">
        <v>41</v>
      </c>
      <c r="I100" s="286" t="s">
        <v>41</v>
      </c>
      <c r="N100" s="316"/>
    </row>
    <row r="101" spans="1:14" ht="14" x14ac:dyDescent="0.2">
      <c r="A101" s="315"/>
      <c r="B101" s="278" t="s">
        <v>48</v>
      </c>
      <c r="C101" s="300"/>
      <c r="D101" s="301"/>
      <c r="E101" s="302">
        <f t="shared" si="7"/>
        <v>0</v>
      </c>
      <c r="F101" s="287">
        <v>2.04</v>
      </c>
      <c r="G101" s="287" t="s">
        <v>41</v>
      </c>
      <c r="H101" s="288" t="s">
        <v>41</v>
      </c>
      <c r="I101" s="288" t="s">
        <v>41</v>
      </c>
      <c r="N101" s="316"/>
    </row>
    <row r="102" spans="1:14" ht="14" x14ac:dyDescent="0.2">
      <c r="A102" s="315"/>
      <c r="B102" s="278" t="s">
        <v>43</v>
      </c>
      <c r="C102" s="300"/>
      <c r="D102" s="301"/>
      <c r="E102" s="302">
        <f t="shared" si="7"/>
        <v>0</v>
      </c>
      <c r="F102" s="287">
        <v>1.680952380952381</v>
      </c>
      <c r="G102" s="287">
        <v>1.5333333333333334</v>
      </c>
      <c r="H102" s="288">
        <v>0.79523809523809519</v>
      </c>
      <c r="I102" s="288">
        <v>0.94527363184079605</v>
      </c>
      <c r="N102" s="316"/>
    </row>
    <row r="103" spans="1:14" ht="14" x14ac:dyDescent="0.2">
      <c r="A103" s="315"/>
      <c r="B103" s="278" t="s">
        <v>89</v>
      </c>
      <c r="C103" s="300"/>
      <c r="D103" s="301"/>
      <c r="E103" s="302">
        <f t="shared" si="7"/>
        <v>0</v>
      </c>
      <c r="F103" s="287">
        <v>1.1499999999999999</v>
      </c>
      <c r="G103" s="287">
        <v>1.7250000000000001</v>
      </c>
      <c r="H103" s="288">
        <v>0.57499999999999996</v>
      </c>
      <c r="I103" s="288">
        <v>0.74285714285714288</v>
      </c>
      <c r="N103" s="316"/>
    </row>
    <row r="104" spans="1:14" ht="14" x14ac:dyDescent="0.2">
      <c r="A104" s="315"/>
      <c r="B104" s="278" t="s">
        <v>76</v>
      </c>
      <c r="C104" s="300"/>
      <c r="D104" s="301"/>
      <c r="E104" s="302">
        <f t="shared" si="7"/>
        <v>0</v>
      </c>
      <c r="F104" s="287">
        <v>0.875</v>
      </c>
      <c r="G104" s="287">
        <v>0.68571428571428572</v>
      </c>
      <c r="H104" s="288">
        <v>0.31428571428571428</v>
      </c>
      <c r="I104" s="288">
        <v>0.54285714285714282</v>
      </c>
      <c r="N104" s="316"/>
    </row>
    <row r="105" spans="1:14" ht="14" x14ac:dyDescent="0.2">
      <c r="A105" s="315"/>
      <c r="B105" s="278" t="s">
        <v>49</v>
      </c>
      <c r="C105" s="300"/>
      <c r="D105" s="301"/>
      <c r="E105" s="302">
        <f t="shared" si="7"/>
        <v>0</v>
      </c>
      <c r="F105" s="287">
        <v>0.625</v>
      </c>
      <c r="G105" s="287" t="s">
        <v>41</v>
      </c>
      <c r="H105" s="288" t="s">
        <v>41</v>
      </c>
      <c r="I105" s="288" t="s">
        <v>41</v>
      </c>
      <c r="N105" s="316"/>
    </row>
    <row r="106" spans="1:14" ht="14" x14ac:dyDescent="0.2">
      <c r="A106" s="315"/>
      <c r="B106" s="278" t="s">
        <v>47</v>
      </c>
      <c r="C106" s="300"/>
      <c r="D106" s="301"/>
      <c r="E106" s="302">
        <f t="shared" si="7"/>
        <v>0</v>
      </c>
      <c r="F106" s="287">
        <v>0.62142857142857144</v>
      </c>
      <c r="G106" s="287">
        <v>0.43571428571428572</v>
      </c>
      <c r="H106" s="288">
        <v>0.23333333333333334</v>
      </c>
      <c r="I106" s="288">
        <v>0.38666666666666666</v>
      </c>
      <c r="N106" s="316"/>
    </row>
    <row r="107" spans="1:14" ht="14" x14ac:dyDescent="0.2">
      <c r="A107" s="315"/>
      <c r="B107" s="278" t="s">
        <v>65</v>
      </c>
      <c r="C107" s="300"/>
      <c r="D107" s="301"/>
      <c r="E107" s="302">
        <f t="shared" si="7"/>
        <v>0</v>
      </c>
      <c r="F107" s="287">
        <v>0.47272727272727272</v>
      </c>
      <c r="G107" s="287">
        <v>0.32727272727272727</v>
      </c>
      <c r="H107" s="288">
        <v>0.1111111111111111</v>
      </c>
      <c r="I107" s="288">
        <v>0.20370370370370369</v>
      </c>
      <c r="N107" s="316"/>
    </row>
    <row r="108" spans="1:14" ht="14" x14ac:dyDescent="0.2">
      <c r="A108" s="315"/>
      <c r="B108" s="278" t="s">
        <v>67</v>
      </c>
      <c r="C108" s="300"/>
      <c r="D108" s="301"/>
      <c r="E108" s="302">
        <f t="shared" si="7"/>
        <v>0</v>
      </c>
      <c r="F108" s="287">
        <v>0.33548387096774196</v>
      </c>
      <c r="G108" s="287">
        <v>0.16129032258064516</v>
      </c>
      <c r="H108" s="288">
        <v>7.3333333333333334E-2</v>
      </c>
      <c r="I108" s="288">
        <v>0.12666666666666668</v>
      </c>
      <c r="N108" s="316"/>
    </row>
    <row r="109" spans="1:14" ht="14" x14ac:dyDescent="0.2">
      <c r="A109" s="315"/>
      <c r="B109" s="278" t="s">
        <v>218</v>
      </c>
      <c r="C109" s="300"/>
      <c r="D109" s="301"/>
      <c r="E109" s="302">
        <f t="shared" si="7"/>
        <v>0</v>
      </c>
      <c r="F109" s="287">
        <v>0.15555555555555556</v>
      </c>
      <c r="G109" s="287">
        <v>8.8888888888888892E-2</v>
      </c>
      <c r="H109" s="288">
        <v>5.4545454545454543E-2</v>
      </c>
      <c r="I109" s="288">
        <v>9.0909090909090912E-2</v>
      </c>
      <c r="N109" s="316"/>
    </row>
    <row r="110" spans="1:14" ht="14" x14ac:dyDescent="0.2">
      <c r="A110" s="315"/>
      <c r="B110" s="278" t="s">
        <v>69</v>
      </c>
      <c r="C110" s="300"/>
      <c r="D110" s="301"/>
      <c r="E110" s="302">
        <f t="shared" si="7"/>
        <v>0</v>
      </c>
      <c r="F110" s="287">
        <v>5.3333333333333337E-2</v>
      </c>
      <c r="G110" s="287">
        <v>2.6666666666666668E-2</v>
      </c>
      <c r="H110" s="288">
        <v>0</v>
      </c>
      <c r="I110" s="288">
        <v>0.02</v>
      </c>
      <c r="N110" s="316"/>
    </row>
    <row r="111" spans="1:14" ht="14" x14ac:dyDescent="0.2">
      <c r="A111" s="315"/>
      <c r="B111" s="278" t="s">
        <v>66</v>
      </c>
      <c r="C111" s="300"/>
      <c r="D111" s="301"/>
      <c r="E111" s="302">
        <f t="shared" si="7"/>
        <v>0</v>
      </c>
      <c r="F111" s="287">
        <v>0.05</v>
      </c>
      <c r="G111" s="287">
        <v>0.1</v>
      </c>
      <c r="H111" s="288">
        <v>0.08</v>
      </c>
      <c r="I111" s="288">
        <v>0.14285714285714285</v>
      </c>
      <c r="N111" s="316"/>
    </row>
    <row r="112" spans="1:14" ht="14" x14ac:dyDescent="0.2">
      <c r="A112" s="315"/>
      <c r="B112" s="278" t="s">
        <v>82</v>
      </c>
      <c r="C112" s="300" t="s">
        <v>41</v>
      </c>
      <c r="D112" s="301" t="s">
        <v>41</v>
      </c>
      <c r="E112" s="302" t="s">
        <v>41</v>
      </c>
      <c r="F112" s="287" t="s">
        <v>41</v>
      </c>
      <c r="G112" s="287">
        <v>0.16</v>
      </c>
      <c r="H112" s="288">
        <v>0</v>
      </c>
      <c r="I112" s="288">
        <v>0.22222222222222221</v>
      </c>
      <c r="N112" s="316"/>
    </row>
    <row r="113" spans="1:14" ht="14" x14ac:dyDescent="0.2">
      <c r="A113" s="315"/>
      <c r="B113" s="278" t="s">
        <v>68</v>
      </c>
      <c r="C113" s="300" t="s">
        <v>41</v>
      </c>
      <c r="D113" s="301" t="s">
        <v>41</v>
      </c>
      <c r="E113" s="302" t="s">
        <v>41</v>
      </c>
      <c r="F113" s="287" t="s">
        <v>41</v>
      </c>
      <c r="G113" s="287" t="s">
        <v>41</v>
      </c>
      <c r="H113" s="288">
        <v>0.1</v>
      </c>
      <c r="I113" s="288">
        <v>0.3</v>
      </c>
      <c r="N113" s="316"/>
    </row>
    <row r="114" spans="1:14" ht="14" x14ac:dyDescent="0.15">
      <c r="B114" s="279" t="s">
        <v>156</v>
      </c>
      <c r="C114" s="303">
        <f>SUM(C100:C113)</f>
        <v>0</v>
      </c>
      <c r="D114" s="304">
        <f>SUM(D100:D113)</f>
        <v>0</v>
      </c>
      <c r="E114" s="305">
        <f t="shared" ref="E114" si="8">IF(D114=0,0,D114/C114)</f>
        <v>0</v>
      </c>
      <c r="F114" s="281">
        <v>0.87428571428571433</v>
      </c>
      <c r="G114" s="281">
        <v>0.68606060606060604</v>
      </c>
      <c r="H114" s="282">
        <v>0.30769230769230771</v>
      </c>
      <c r="I114" s="282">
        <v>0.40467836257309941</v>
      </c>
    </row>
    <row r="115" spans="1:14" ht="13" x14ac:dyDescent="0.15"/>
    <row r="116" spans="1:14" ht="15" x14ac:dyDescent="0.2">
      <c r="A116" s="95"/>
      <c r="B116" s="273" t="s">
        <v>256</v>
      </c>
    </row>
    <row r="117" spans="1:14" ht="13" x14ac:dyDescent="0.15"/>
    <row r="118" spans="1:14" ht="28" x14ac:dyDescent="0.15">
      <c r="B118" s="480" t="s">
        <v>291</v>
      </c>
      <c r="C118" s="482" t="s">
        <v>310</v>
      </c>
      <c r="D118" s="483"/>
      <c r="E118" s="484"/>
      <c r="F118" s="268" t="s">
        <v>284</v>
      </c>
      <c r="G118" s="268" t="s">
        <v>221</v>
      </c>
      <c r="H118" s="269" t="s">
        <v>201</v>
      </c>
      <c r="I118" s="269" t="s">
        <v>202</v>
      </c>
    </row>
    <row r="119" spans="1:14" ht="84" x14ac:dyDescent="0.2">
      <c r="B119" s="481"/>
      <c r="C119" s="294" t="s">
        <v>133</v>
      </c>
      <c r="D119" s="295" t="s">
        <v>203</v>
      </c>
      <c r="E119" s="296"/>
      <c r="F119" s="485" t="s">
        <v>282</v>
      </c>
      <c r="G119" s="485"/>
      <c r="H119" s="485"/>
      <c r="I119" s="486"/>
    </row>
    <row r="120" spans="1:14" ht="14" x14ac:dyDescent="0.2">
      <c r="A120" s="315"/>
      <c r="B120" s="278" t="s">
        <v>35</v>
      </c>
      <c r="C120" s="297"/>
      <c r="D120" s="298"/>
      <c r="E120" s="299">
        <f t="shared" ref="E120:E131" si="9">IF(D120=0,0,D120/C120)</f>
        <v>0</v>
      </c>
      <c r="F120" s="287">
        <v>3.5892857142857144</v>
      </c>
      <c r="G120" s="287">
        <v>3.8392857142857144</v>
      </c>
      <c r="H120" s="288">
        <v>4.6428571428571432</v>
      </c>
      <c r="I120" s="288">
        <v>3.9821428571428572</v>
      </c>
      <c r="N120" s="274"/>
    </row>
    <row r="121" spans="1:14" ht="14" x14ac:dyDescent="0.2">
      <c r="A121" s="315"/>
      <c r="B121" s="278" t="s">
        <v>195</v>
      </c>
      <c r="C121" s="300"/>
      <c r="D121" s="301"/>
      <c r="E121" s="302">
        <f t="shared" si="9"/>
        <v>0</v>
      </c>
      <c r="F121" s="287">
        <v>3.4</v>
      </c>
      <c r="G121" s="287">
        <v>2.5</v>
      </c>
      <c r="H121" s="288" t="s">
        <v>41</v>
      </c>
      <c r="I121" s="288" t="s">
        <v>41</v>
      </c>
      <c r="N121" s="274"/>
    </row>
    <row r="122" spans="1:14" ht="14" x14ac:dyDescent="0.2">
      <c r="A122" s="315"/>
      <c r="B122" s="278" t="s">
        <v>196</v>
      </c>
      <c r="C122" s="300"/>
      <c r="D122" s="301"/>
      <c r="E122" s="302">
        <f t="shared" si="9"/>
        <v>0</v>
      </c>
      <c r="F122" s="287">
        <v>1.2982456140350878</v>
      </c>
      <c r="G122" s="287">
        <v>1.7192982456140351</v>
      </c>
      <c r="H122" s="288" t="s">
        <v>41</v>
      </c>
      <c r="I122" s="288" t="s">
        <v>41</v>
      </c>
      <c r="N122" s="274"/>
    </row>
    <row r="123" spans="1:14" ht="14" x14ac:dyDescent="0.2">
      <c r="A123" s="315"/>
      <c r="B123" s="278" t="s">
        <v>197</v>
      </c>
      <c r="C123" s="300"/>
      <c r="D123" s="301"/>
      <c r="E123" s="302">
        <f t="shared" si="9"/>
        <v>0</v>
      </c>
      <c r="F123" s="287">
        <v>1.0888888888888888</v>
      </c>
      <c r="G123" s="287">
        <v>1.4222222222222223</v>
      </c>
      <c r="H123" s="288" t="s">
        <v>41</v>
      </c>
      <c r="I123" s="288" t="s">
        <v>41</v>
      </c>
      <c r="N123" s="274"/>
    </row>
    <row r="124" spans="1:14" ht="14" x14ac:dyDescent="0.2">
      <c r="A124" s="315"/>
      <c r="B124" s="278" t="s">
        <v>198</v>
      </c>
      <c r="C124" s="300"/>
      <c r="D124" s="301"/>
      <c r="E124" s="302">
        <f t="shared" si="9"/>
        <v>0</v>
      </c>
      <c r="F124" s="287">
        <v>1.0833333333333333</v>
      </c>
      <c r="G124" s="287">
        <v>1.25</v>
      </c>
      <c r="H124" s="288" t="s">
        <v>41</v>
      </c>
      <c r="I124" s="288" t="s">
        <v>41</v>
      </c>
      <c r="N124" s="274"/>
    </row>
    <row r="125" spans="1:14" ht="14" x14ac:dyDescent="0.2">
      <c r="A125" s="315"/>
      <c r="B125" s="278" t="s">
        <v>265</v>
      </c>
      <c r="C125" s="300"/>
      <c r="D125" s="301"/>
      <c r="E125" s="302">
        <f t="shared" si="9"/>
        <v>0</v>
      </c>
      <c r="F125" s="287">
        <v>1</v>
      </c>
      <c r="G125" s="287" t="s">
        <v>41</v>
      </c>
      <c r="H125" s="288" t="s">
        <v>41</v>
      </c>
      <c r="I125" s="288" t="s">
        <v>41</v>
      </c>
      <c r="N125" s="274"/>
    </row>
    <row r="126" spans="1:14" ht="14" x14ac:dyDescent="0.2">
      <c r="A126" s="315"/>
      <c r="B126" s="278" t="s">
        <v>86</v>
      </c>
      <c r="C126" s="300"/>
      <c r="D126" s="301"/>
      <c r="E126" s="302">
        <f t="shared" si="9"/>
        <v>0</v>
      </c>
      <c r="F126" s="287">
        <v>0.7142857142857143</v>
      </c>
      <c r="G126" s="287">
        <v>1.0535714285714286</v>
      </c>
      <c r="H126" s="288">
        <v>0.6071428571428571</v>
      </c>
      <c r="I126" s="288">
        <v>0.7678571428571429</v>
      </c>
      <c r="N126" s="274"/>
    </row>
    <row r="127" spans="1:14" ht="14" x14ac:dyDescent="0.2">
      <c r="A127" s="315"/>
      <c r="B127" s="278" t="s">
        <v>36</v>
      </c>
      <c r="C127" s="300"/>
      <c r="D127" s="301"/>
      <c r="E127" s="302">
        <f t="shared" si="9"/>
        <v>0</v>
      </c>
      <c r="F127" s="287">
        <v>0.6785714285714286</v>
      </c>
      <c r="G127" s="287">
        <v>0.9107142857142857</v>
      </c>
      <c r="H127" s="288">
        <v>1.0714285714285714</v>
      </c>
      <c r="I127" s="288">
        <v>0.8571428571428571</v>
      </c>
      <c r="N127" s="274"/>
    </row>
    <row r="128" spans="1:14" ht="14" x14ac:dyDescent="0.2">
      <c r="A128" s="315"/>
      <c r="B128" s="278" t="s">
        <v>199</v>
      </c>
      <c r="C128" s="300"/>
      <c r="D128" s="301"/>
      <c r="E128" s="302">
        <f t="shared" si="9"/>
        <v>0</v>
      </c>
      <c r="F128" s="287">
        <v>0.65</v>
      </c>
      <c r="G128" s="287">
        <v>0.2</v>
      </c>
      <c r="H128" s="288" t="s">
        <v>41</v>
      </c>
      <c r="I128" s="288" t="s">
        <v>41</v>
      </c>
      <c r="N128" s="274"/>
    </row>
    <row r="129" spans="1:14" ht="14" x14ac:dyDescent="0.2">
      <c r="A129" s="315"/>
      <c r="B129" s="278" t="s">
        <v>87</v>
      </c>
      <c r="C129" s="300"/>
      <c r="D129" s="301"/>
      <c r="E129" s="302">
        <f t="shared" si="9"/>
        <v>0</v>
      </c>
      <c r="F129" s="287">
        <v>0.6</v>
      </c>
      <c r="G129" s="287">
        <v>0.6</v>
      </c>
      <c r="H129" s="288">
        <v>0.75</v>
      </c>
      <c r="I129" s="288">
        <v>0.7</v>
      </c>
      <c r="N129" s="274"/>
    </row>
    <row r="130" spans="1:14" ht="14" x14ac:dyDescent="0.2">
      <c r="A130" s="315"/>
      <c r="B130" s="278" t="s">
        <v>30</v>
      </c>
      <c r="C130" s="300"/>
      <c r="D130" s="301"/>
      <c r="E130" s="302">
        <f t="shared" si="9"/>
        <v>0</v>
      </c>
      <c r="F130" s="287">
        <v>0.21951219512195122</v>
      </c>
      <c r="G130" s="287">
        <v>0.21951219512195122</v>
      </c>
      <c r="H130" s="288">
        <v>0.24390243902439024</v>
      </c>
      <c r="I130" s="288">
        <v>0.43902439024390244</v>
      </c>
      <c r="N130" s="274"/>
    </row>
    <row r="131" spans="1:14" ht="14" x14ac:dyDescent="0.2">
      <c r="A131" s="315"/>
      <c r="B131" s="278" t="s">
        <v>38</v>
      </c>
      <c r="C131" s="300"/>
      <c r="D131" s="301"/>
      <c r="E131" s="302">
        <f t="shared" si="9"/>
        <v>0</v>
      </c>
      <c r="F131" s="287">
        <v>0.2</v>
      </c>
      <c r="G131" s="287">
        <v>0.25</v>
      </c>
      <c r="H131" s="288">
        <v>0.3</v>
      </c>
      <c r="I131" s="288">
        <v>0.45</v>
      </c>
      <c r="N131" s="274"/>
    </row>
    <row r="132" spans="1:14" ht="14" x14ac:dyDescent="0.2">
      <c r="A132" s="315"/>
      <c r="B132" s="278" t="s">
        <v>34</v>
      </c>
      <c r="C132" s="300" t="s">
        <v>41</v>
      </c>
      <c r="D132" s="301" t="s">
        <v>41</v>
      </c>
      <c r="E132" s="302" t="s">
        <v>41</v>
      </c>
      <c r="F132" s="287" t="s">
        <v>41</v>
      </c>
      <c r="G132" s="287" t="s">
        <v>41</v>
      </c>
      <c r="H132" s="288">
        <v>0.55000000000000004</v>
      </c>
      <c r="I132" s="288">
        <v>1.05</v>
      </c>
      <c r="N132" s="274"/>
    </row>
    <row r="133" spans="1:14" ht="14" x14ac:dyDescent="0.2">
      <c r="A133" s="315"/>
      <c r="B133" s="278" t="s">
        <v>33</v>
      </c>
      <c r="C133" s="300" t="s">
        <v>41</v>
      </c>
      <c r="D133" s="301" t="s">
        <v>41</v>
      </c>
      <c r="E133" s="302" t="s">
        <v>41</v>
      </c>
      <c r="F133" s="287" t="s">
        <v>41</v>
      </c>
      <c r="G133" s="287" t="s">
        <v>41</v>
      </c>
      <c r="H133" s="288">
        <v>2.35</v>
      </c>
      <c r="I133" s="288">
        <v>1.75</v>
      </c>
      <c r="N133" s="274"/>
    </row>
    <row r="134" spans="1:14" ht="14" x14ac:dyDescent="0.2">
      <c r="A134" s="315"/>
      <c r="B134" s="278" t="s">
        <v>39</v>
      </c>
      <c r="C134" s="300" t="s">
        <v>41</v>
      </c>
      <c r="D134" s="301" t="s">
        <v>41</v>
      </c>
      <c r="E134" s="302" t="s">
        <v>41</v>
      </c>
      <c r="F134" s="287" t="s">
        <v>41</v>
      </c>
      <c r="G134" s="287" t="s">
        <v>41</v>
      </c>
      <c r="H134" s="288">
        <v>1.8</v>
      </c>
      <c r="I134" s="288">
        <v>2.3666666666666667</v>
      </c>
      <c r="N134" s="274"/>
    </row>
    <row r="135" spans="1:14" ht="14" x14ac:dyDescent="0.2">
      <c r="A135" s="315"/>
      <c r="B135" s="278" t="s">
        <v>37</v>
      </c>
      <c r="C135" s="300" t="s">
        <v>41</v>
      </c>
      <c r="D135" s="301" t="s">
        <v>41</v>
      </c>
      <c r="E135" s="302" t="s">
        <v>41</v>
      </c>
      <c r="F135" s="287" t="s">
        <v>41</v>
      </c>
      <c r="G135" s="287" t="s">
        <v>41</v>
      </c>
      <c r="H135" s="288">
        <v>1.5185185185185186</v>
      </c>
      <c r="I135" s="288">
        <v>1.6296296296296295</v>
      </c>
      <c r="N135" s="274"/>
    </row>
    <row r="136" spans="1:14" ht="14" x14ac:dyDescent="0.2">
      <c r="A136" s="315"/>
      <c r="B136" s="278" t="s">
        <v>40</v>
      </c>
      <c r="C136" s="300" t="s">
        <v>41</v>
      </c>
      <c r="D136" s="301" t="s">
        <v>41</v>
      </c>
      <c r="E136" s="302" t="s">
        <v>41</v>
      </c>
      <c r="F136" s="287" t="s">
        <v>41</v>
      </c>
      <c r="G136" s="287" t="s">
        <v>41</v>
      </c>
      <c r="H136" s="288">
        <v>1.4074074074074074</v>
      </c>
      <c r="I136" s="288">
        <v>1.0740740740740742</v>
      </c>
      <c r="N136" s="274"/>
    </row>
    <row r="137" spans="1:14" ht="14" x14ac:dyDescent="0.2">
      <c r="A137" s="315"/>
      <c r="B137" s="278" t="s">
        <v>31</v>
      </c>
      <c r="C137" s="300" t="s">
        <v>41</v>
      </c>
      <c r="D137" s="301" t="s">
        <v>41</v>
      </c>
      <c r="E137" s="302" t="s">
        <v>41</v>
      </c>
      <c r="F137" s="287" t="s">
        <v>41</v>
      </c>
      <c r="G137" s="287" t="s">
        <v>41</v>
      </c>
      <c r="H137" s="288">
        <v>1</v>
      </c>
      <c r="I137" s="288">
        <v>1.35</v>
      </c>
      <c r="N137" s="274"/>
    </row>
    <row r="138" spans="1:14" ht="14" x14ac:dyDescent="0.2">
      <c r="A138" s="315"/>
      <c r="B138" s="278" t="s">
        <v>32</v>
      </c>
      <c r="C138" s="300" t="s">
        <v>41</v>
      </c>
      <c r="D138" s="301" t="s">
        <v>41</v>
      </c>
      <c r="E138" s="302" t="s">
        <v>41</v>
      </c>
      <c r="F138" s="287" t="s">
        <v>41</v>
      </c>
      <c r="G138" s="287" t="s">
        <v>41</v>
      </c>
      <c r="H138" s="288">
        <v>1</v>
      </c>
      <c r="I138" s="288">
        <v>0.83333333333333337</v>
      </c>
      <c r="N138" s="274"/>
    </row>
    <row r="139" spans="1:14" ht="14" x14ac:dyDescent="0.15">
      <c r="B139" s="279" t="s">
        <v>156</v>
      </c>
      <c r="C139" s="303">
        <f>SUM(C120:C138)</f>
        <v>0</v>
      </c>
      <c r="D139" s="304">
        <f>SUM(D120:D138)</f>
        <v>0</v>
      </c>
      <c r="E139" s="305">
        <f t="shared" ref="E139" si="10">IF(D139=0,0,D139/C139)</f>
        <v>0</v>
      </c>
      <c r="F139" s="281">
        <v>1.2321792260692463</v>
      </c>
      <c r="G139" s="281">
        <v>1.3885350318471337</v>
      </c>
      <c r="H139" s="282">
        <v>1.4351648351648352</v>
      </c>
      <c r="I139" s="282">
        <v>1.3868131868131868</v>
      </c>
    </row>
    <row r="140" spans="1:14" ht="13" x14ac:dyDescent="0.15"/>
    <row r="141" spans="1:14" ht="15" x14ac:dyDescent="0.2">
      <c r="A141" s="95"/>
      <c r="B141" s="273" t="s">
        <v>258</v>
      </c>
    </row>
    <row r="142" spans="1:14" ht="14" x14ac:dyDescent="0.15">
      <c r="A142" s="95"/>
    </row>
    <row r="143" spans="1:14" ht="28" x14ac:dyDescent="0.15">
      <c r="A143" s="95"/>
      <c r="B143" s="480" t="s">
        <v>291</v>
      </c>
      <c r="C143" s="482" t="s">
        <v>310</v>
      </c>
      <c r="D143" s="483"/>
      <c r="E143" s="484"/>
      <c r="F143" s="268" t="s">
        <v>284</v>
      </c>
      <c r="G143" s="268" t="s">
        <v>221</v>
      </c>
      <c r="H143" s="269" t="s">
        <v>201</v>
      </c>
      <c r="I143" s="269" t="s">
        <v>202</v>
      </c>
    </row>
    <row r="144" spans="1:14" ht="84" x14ac:dyDescent="0.2">
      <c r="A144" s="95"/>
      <c r="B144" s="481"/>
      <c r="C144" s="294" t="s">
        <v>133</v>
      </c>
      <c r="D144" s="295" t="s">
        <v>203</v>
      </c>
      <c r="E144" s="296"/>
      <c r="F144" s="485" t="s">
        <v>282</v>
      </c>
      <c r="G144" s="485"/>
      <c r="H144" s="485"/>
      <c r="I144" s="486"/>
    </row>
    <row r="145" spans="1:14" ht="14" x14ac:dyDescent="0.2">
      <c r="A145" s="315"/>
      <c r="B145" s="277" t="s">
        <v>270</v>
      </c>
      <c r="C145" s="297"/>
      <c r="D145" s="298"/>
      <c r="E145" s="302">
        <f>IF(D145=0,0,D145/C145)</f>
        <v>0</v>
      </c>
      <c r="F145" s="286">
        <v>3.1388888888888888</v>
      </c>
      <c r="G145" s="286" t="s">
        <v>41</v>
      </c>
      <c r="H145" s="286" t="s">
        <v>41</v>
      </c>
      <c r="I145" s="286" t="s">
        <v>41</v>
      </c>
      <c r="N145" s="274"/>
    </row>
    <row r="146" spans="1:14" ht="14" x14ac:dyDescent="0.2">
      <c r="A146" s="315"/>
      <c r="B146" s="278" t="s">
        <v>46</v>
      </c>
      <c r="C146" s="300"/>
      <c r="D146" s="301"/>
      <c r="E146" s="302">
        <f>IF(D146=0,0,D146/C146)</f>
        <v>0</v>
      </c>
      <c r="F146" s="287">
        <v>3.1219512195121952</v>
      </c>
      <c r="G146" s="288" t="s">
        <v>41</v>
      </c>
      <c r="H146" s="288" t="s">
        <v>41</v>
      </c>
      <c r="I146" s="288" t="s">
        <v>41</v>
      </c>
      <c r="N146" s="274"/>
    </row>
    <row r="147" spans="1:14" ht="14" x14ac:dyDescent="0.2">
      <c r="A147" s="315"/>
      <c r="B147" s="278" t="s">
        <v>269</v>
      </c>
      <c r="C147" s="300"/>
      <c r="D147" s="301"/>
      <c r="E147" s="302">
        <f>IF(D147=0,0,D147/C147)</f>
        <v>0</v>
      </c>
      <c r="F147" s="287">
        <v>0.5</v>
      </c>
      <c r="G147" s="288" t="s">
        <v>41</v>
      </c>
      <c r="H147" s="288" t="s">
        <v>41</v>
      </c>
      <c r="I147" s="288" t="s">
        <v>41</v>
      </c>
      <c r="N147" s="274"/>
    </row>
    <row r="148" spans="1:14" ht="14" x14ac:dyDescent="0.2">
      <c r="A148" s="315"/>
      <c r="B148" s="278" t="s">
        <v>281</v>
      </c>
      <c r="C148" s="300"/>
      <c r="D148" s="301"/>
      <c r="E148" s="302">
        <f>IF(D148=0,0,D148/C148)</f>
        <v>0</v>
      </c>
      <c r="F148" s="287">
        <v>0.19444444444444445</v>
      </c>
      <c r="G148" s="288" t="s">
        <v>41</v>
      </c>
      <c r="H148" s="288" t="s">
        <v>41</v>
      </c>
      <c r="I148" s="288" t="s">
        <v>41</v>
      </c>
      <c r="N148" s="274"/>
    </row>
    <row r="149" spans="1:14" ht="14" x14ac:dyDescent="0.15">
      <c r="A149" s="95"/>
      <c r="B149" s="285" t="s">
        <v>156</v>
      </c>
      <c r="C149" s="303">
        <f>SUM(C145:C148)</f>
        <v>0</v>
      </c>
      <c r="D149" s="304">
        <f>SUM(D145:D148)</f>
        <v>0</v>
      </c>
      <c r="E149" s="305">
        <f t="shared" ref="E149" si="11">IF(D149=0,0,D149/C149)</f>
        <v>0</v>
      </c>
      <c r="F149" s="281">
        <v>1.8391608391608392</v>
      </c>
      <c r="G149" s="282" t="s">
        <v>41</v>
      </c>
      <c r="H149" s="282" t="s">
        <v>41</v>
      </c>
      <c r="I149" s="282" t="s">
        <v>41</v>
      </c>
    </row>
    <row r="150" spans="1:14" ht="14" x14ac:dyDescent="0.2">
      <c r="A150" s="95"/>
      <c r="B150" s="270"/>
      <c r="C150" s="271"/>
      <c r="D150" s="271"/>
      <c r="E150" s="271"/>
      <c r="F150" s="272"/>
      <c r="G150" s="272"/>
      <c r="H150" s="272"/>
      <c r="I150" s="272"/>
    </row>
    <row r="151" spans="1:14" ht="15" x14ac:dyDescent="0.2">
      <c r="A151" s="95"/>
      <c r="B151" s="273" t="s">
        <v>290</v>
      </c>
    </row>
    <row r="152" spans="1:14" ht="14" x14ac:dyDescent="0.15">
      <c r="A152" s="95"/>
    </row>
    <row r="153" spans="1:14" ht="28" x14ac:dyDescent="0.15">
      <c r="A153" s="95"/>
      <c r="B153" s="480" t="s">
        <v>291</v>
      </c>
      <c r="C153" s="482" t="s">
        <v>310</v>
      </c>
      <c r="D153" s="483"/>
      <c r="E153" s="484"/>
      <c r="F153" s="268" t="s">
        <v>284</v>
      </c>
      <c r="G153" s="268" t="s">
        <v>221</v>
      </c>
      <c r="H153" s="269" t="s">
        <v>201</v>
      </c>
      <c r="I153" s="269" t="s">
        <v>202</v>
      </c>
    </row>
    <row r="154" spans="1:14" ht="84" x14ac:dyDescent="0.2">
      <c r="A154" s="95"/>
      <c r="B154" s="481"/>
      <c r="C154" s="294" t="s">
        <v>133</v>
      </c>
      <c r="D154" s="295" t="s">
        <v>203</v>
      </c>
      <c r="E154" s="296"/>
      <c r="F154" s="485" t="s">
        <v>282</v>
      </c>
      <c r="G154" s="485"/>
      <c r="H154" s="485"/>
      <c r="I154" s="486"/>
    </row>
    <row r="155" spans="1:14" ht="14" x14ac:dyDescent="0.2">
      <c r="A155" s="315"/>
      <c r="B155" s="277" t="s">
        <v>53</v>
      </c>
      <c r="C155" s="297"/>
      <c r="D155" s="298"/>
      <c r="E155" s="302">
        <f>IF(D155=0,0,D155/C155)</f>
        <v>0</v>
      </c>
      <c r="F155" s="286">
        <v>4.5</v>
      </c>
      <c r="G155" s="286" t="s">
        <v>41</v>
      </c>
      <c r="H155" s="286" t="s">
        <v>41</v>
      </c>
      <c r="I155" s="286" t="s">
        <v>41</v>
      </c>
      <c r="N155" s="274"/>
    </row>
    <row r="156" spans="1:14" ht="14" x14ac:dyDescent="0.2">
      <c r="A156" s="315"/>
      <c r="B156" s="278" t="s">
        <v>71</v>
      </c>
      <c r="C156" s="300"/>
      <c r="D156" s="301"/>
      <c r="E156" s="302">
        <f>IF(D156=0,0,D156/C156)</f>
        <v>0</v>
      </c>
      <c r="F156" s="287">
        <v>2.5499999999999998</v>
      </c>
      <c r="G156" s="288" t="s">
        <v>41</v>
      </c>
      <c r="H156" s="288" t="s">
        <v>41</v>
      </c>
      <c r="I156" s="288" t="s">
        <v>41</v>
      </c>
      <c r="N156" s="274"/>
    </row>
    <row r="157" spans="1:14" ht="14" x14ac:dyDescent="0.2">
      <c r="A157" s="315"/>
      <c r="B157" s="278" t="s">
        <v>50</v>
      </c>
      <c r="C157" s="300"/>
      <c r="D157" s="301"/>
      <c r="E157" s="302">
        <f>IF(D157=0,0,D157/C157)</f>
        <v>0</v>
      </c>
      <c r="F157" s="287">
        <v>0.81395348837209303</v>
      </c>
      <c r="G157" s="288" t="s">
        <v>41</v>
      </c>
      <c r="H157" s="288" t="s">
        <v>41</v>
      </c>
      <c r="I157" s="288" t="s">
        <v>41</v>
      </c>
      <c r="N157" s="274"/>
    </row>
    <row r="158" spans="1:14" ht="14" x14ac:dyDescent="0.2">
      <c r="A158" s="315"/>
      <c r="B158" s="278" t="s">
        <v>187</v>
      </c>
      <c r="C158" s="300"/>
      <c r="D158" s="301"/>
      <c r="E158" s="302">
        <f>IF(D158=0,0,D158/C158)</f>
        <v>0</v>
      </c>
      <c r="F158" s="287">
        <v>0.4</v>
      </c>
      <c r="G158" s="288" t="s">
        <v>41</v>
      </c>
      <c r="H158" s="288" t="s">
        <v>41</v>
      </c>
      <c r="I158" s="288" t="s">
        <v>41</v>
      </c>
      <c r="N158" s="274"/>
    </row>
    <row r="159" spans="1:14" ht="14" x14ac:dyDescent="0.15">
      <c r="A159" s="95"/>
      <c r="B159" s="285" t="s">
        <v>156</v>
      </c>
      <c r="C159" s="303">
        <f>SUM(C155:C158)</f>
        <v>0</v>
      </c>
      <c r="D159" s="304">
        <f>SUM(D155:D158)</f>
        <v>0</v>
      </c>
      <c r="E159" s="305">
        <f t="shared" ref="E159" si="12">IF(D159=0,0,D159/C159)</f>
        <v>0</v>
      </c>
      <c r="F159" s="281">
        <v>1.663716814159292</v>
      </c>
      <c r="G159" s="282" t="s">
        <v>41</v>
      </c>
      <c r="H159" s="282" t="s">
        <v>41</v>
      </c>
      <c r="I159" s="282" t="s">
        <v>41</v>
      </c>
    </row>
    <row r="160" spans="1:14" ht="14" x14ac:dyDescent="0.2">
      <c r="A160" s="95"/>
      <c r="B160" s="270"/>
      <c r="C160" s="271"/>
      <c r="D160" s="271"/>
      <c r="E160" s="271"/>
      <c r="F160" s="272"/>
      <c r="G160" s="272"/>
      <c r="H160" s="272"/>
      <c r="I160" s="272"/>
    </row>
    <row r="161" ht="13" x14ac:dyDescent="0.15"/>
    <row r="162" ht="13" x14ac:dyDescent="0.15"/>
    <row r="163" ht="13" x14ac:dyDescent="0.15"/>
    <row r="164" ht="13" x14ac:dyDescent="0.15"/>
    <row r="165" ht="13" x14ac:dyDescent="0.15"/>
    <row r="166" ht="13" x14ac:dyDescent="0.15"/>
    <row r="167" ht="13" x14ac:dyDescent="0.1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3"/>
  <sheetViews>
    <sheetView workbookViewId="0"/>
  </sheetViews>
  <sheetFormatPr baseColWidth="10" defaultRowHeight="16" x14ac:dyDescent="0.15"/>
  <sheetData>
    <row r="1" spans="2:3" ht="13" x14ac:dyDescent="0.15"/>
    <row r="2" spans="2:3" ht="19" x14ac:dyDescent="0.2">
      <c r="B2" s="29" t="s">
        <v>223</v>
      </c>
      <c r="C2" s="30"/>
    </row>
    <row r="3" spans="2:3" ht="15" x14ac:dyDescent="0.2">
      <c r="B3" s="26"/>
      <c r="C3" s="26"/>
    </row>
    <row r="4" spans="2:3" ht="15" x14ac:dyDescent="0.15">
      <c r="B4" s="31" t="s">
        <v>224</v>
      </c>
      <c r="C4" s="32" t="s">
        <v>225</v>
      </c>
    </row>
    <row r="5" spans="2:3" ht="15" x14ac:dyDescent="0.15">
      <c r="B5" s="33" t="s">
        <v>226</v>
      </c>
      <c r="C5" s="441" t="s">
        <v>363</v>
      </c>
    </row>
    <row r="6" spans="2:3" ht="15" x14ac:dyDescent="0.15">
      <c r="B6" s="33" t="s">
        <v>132</v>
      </c>
      <c r="C6" s="34">
        <v>2017</v>
      </c>
    </row>
    <row r="7" spans="2:3" ht="15" x14ac:dyDescent="0.15">
      <c r="B7" s="33" t="s">
        <v>227</v>
      </c>
      <c r="C7" s="34" t="s">
        <v>364</v>
      </c>
    </row>
    <row r="8" spans="2:3" ht="15" x14ac:dyDescent="0.15">
      <c r="B8" s="33" t="s">
        <v>228</v>
      </c>
      <c r="C8" s="34" t="s">
        <v>229</v>
      </c>
    </row>
    <row r="9" spans="2:3" ht="15" x14ac:dyDescent="0.15">
      <c r="B9" s="33" t="s">
        <v>230</v>
      </c>
      <c r="C9" s="34" t="s">
        <v>365</v>
      </c>
    </row>
    <row r="10" spans="2:3" ht="15" x14ac:dyDescent="0.15">
      <c r="B10" s="33" t="s">
        <v>231</v>
      </c>
      <c r="C10" s="34" t="s">
        <v>232</v>
      </c>
    </row>
    <row r="11" spans="2:3" ht="195" x14ac:dyDescent="0.15">
      <c r="B11" s="33" t="s">
        <v>233</v>
      </c>
      <c r="C11" s="35" t="s">
        <v>293</v>
      </c>
    </row>
    <row r="12" spans="2:3" ht="120" x14ac:dyDescent="0.15">
      <c r="B12" s="33" t="s">
        <v>252</v>
      </c>
      <c r="C12" s="35" t="s">
        <v>251</v>
      </c>
    </row>
    <row r="13" spans="2:3" ht="75" x14ac:dyDescent="0.15">
      <c r="B13" s="33" t="s">
        <v>253</v>
      </c>
      <c r="C13" s="35" t="s">
        <v>254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1"/>
  <sheetViews>
    <sheetView tabSelected="1" workbookViewId="0"/>
  </sheetViews>
  <sheetFormatPr baseColWidth="10" defaultRowHeight="16" x14ac:dyDescent="0.15"/>
  <sheetData>
    <row r="1" spans="1:15" ht="14" x14ac:dyDescent="0.2">
      <c r="A1" s="12"/>
      <c r="B1" s="93"/>
    </row>
    <row r="2" spans="1:15" ht="19" x14ac:dyDescent="0.15">
      <c r="A2" s="36" t="s">
        <v>283</v>
      </c>
      <c r="B2" s="29" t="s">
        <v>312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5" ht="15" x14ac:dyDescent="0.2"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</row>
    <row r="4" spans="1:15" ht="45" x14ac:dyDescent="0.2">
      <c r="A4" s="318"/>
      <c r="B4" s="492" t="s">
        <v>200</v>
      </c>
      <c r="C4" s="493" t="s">
        <v>219</v>
      </c>
      <c r="D4" s="494" t="s">
        <v>292</v>
      </c>
      <c r="E4" s="490"/>
      <c r="F4" s="490"/>
      <c r="G4" s="490"/>
      <c r="H4" s="491"/>
      <c r="I4" s="335"/>
      <c r="J4" s="489" t="s">
        <v>19</v>
      </c>
      <c r="K4" s="490"/>
      <c r="L4" s="490"/>
      <c r="M4" s="490"/>
      <c r="N4" s="491"/>
    </row>
    <row r="5" spans="1:15" ht="15" x14ac:dyDescent="0.2">
      <c r="A5" s="318"/>
      <c r="B5" s="492"/>
      <c r="C5" s="493"/>
      <c r="D5" s="440" t="s">
        <v>310</v>
      </c>
      <c r="E5" s="395" t="s">
        <v>284</v>
      </c>
      <c r="F5" s="395" t="s">
        <v>221</v>
      </c>
      <c r="G5" s="395" t="s">
        <v>201</v>
      </c>
      <c r="H5" s="395" t="s">
        <v>202</v>
      </c>
      <c r="I5" s="335"/>
      <c r="J5" s="440" t="s">
        <v>310</v>
      </c>
      <c r="K5" s="395" t="s">
        <v>284</v>
      </c>
      <c r="L5" s="395" t="s">
        <v>221</v>
      </c>
      <c r="M5" s="395" t="s">
        <v>201</v>
      </c>
      <c r="N5" s="395" t="s">
        <v>202</v>
      </c>
    </row>
    <row r="6" spans="1:15" ht="15" x14ac:dyDescent="0.2">
      <c r="A6" s="319"/>
      <c r="B6" s="336" t="s">
        <v>48</v>
      </c>
      <c r="C6" s="324" t="s">
        <v>81</v>
      </c>
      <c r="D6" s="325">
        <v>4.2</v>
      </c>
      <c r="E6" s="325">
        <v>2.04</v>
      </c>
      <c r="F6" s="325">
        <v>0.4</v>
      </c>
      <c r="G6" s="325">
        <v>0.16</v>
      </c>
      <c r="H6" s="325">
        <v>7.407407407407407E-2</v>
      </c>
      <c r="J6" s="330">
        <v>1</v>
      </c>
      <c r="K6" s="330">
        <v>13</v>
      </c>
      <c r="L6" s="330">
        <v>46</v>
      </c>
      <c r="M6" s="330">
        <v>50</v>
      </c>
      <c r="N6" s="330">
        <v>61</v>
      </c>
      <c r="O6" s="267"/>
    </row>
    <row r="7" spans="1:15" ht="15" x14ac:dyDescent="0.2">
      <c r="A7" s="319"/>
      <c r="B7" s="337" t="s">
        <v>360</v>
      </c>
      <c r="C7" s="326" t="s">
        <v>262</v>
      </c>
      <c r="D7" s="327">
        <v>3.7777777777777777</v>
      </c>
      <c r="E7" s="327">
        <v>4.5</v>
      </c>
      <c r="F7" s="327">
        <v>3.15</v>
      </c>
      <c r="G7" s="327">
        <v>3.45</v>
      </c>
      <c r="H7" s="327">
        <v>2.6</v>
      </c>
      <c r="J7" s="331">
        <v>2</v>
      </c>
      <c r="K7" s="331">
        <v>1</v>
      </c>
      <c r="L7" s="331">
        <v>4</v>
      </c>
      <c r="M7" s="331">
        <v>5</v>
      </c>
      <c r="N7" s="331">
        <v>2</v>
      </c>
      <c r="O7" s="267"/>
    </row>
    <row r="8" spans="1:15" ht="15" x14ac:dyDescent="0.2">
      <c r="A8" s="320"/>
      <c r="B8" s="337" t="s">
        <v>157</v>
      </c>
      <c r="C8" s="326" t="s">
        <v>261</v>
      </c>
      <c r="D8" s="327">
        <v>3.6944444444444446</v>
      </c>
      <c r="E8" s="327">
        <v>3.1388888888888888</v>
      </c>
      <c r="F8" s="327">
        <v>3.9166666666666665</v>
      </c>
      <c r="G8" s="327">
        <v>4.6111111111111107</v>
      </c>
      <c r="H8" s="327">
        <v>1.4</v>
      </c>
      <c r="J8" s="331">
        <v>3</v>
      </c>
      <c r="K8" s="331">
        <v>5</v>
      </c>
      <c r="L8" s="331">
        <v>2</v>
      </c>
      <c r="M8" s="331">
        <v>2</v>
      </c>
      <c r="N8" s="331">
        <v>11</v>
      </c>
      <c r="O8" s="267"/>
    </row>
    <row r="9" spans="1:15" ht="15" x14ac:dyDescent="0.2">
      <c r="A9" s="321"/>
      <c r="B9" s="337" t="s">
        <v>46</v>
      </c>
      <c r="C9" s="326" t="s">
        <v>261</v>
      </c>
      <c r="D9" s="327">
        <v>3.5777777777777779</v>
      </c>
      <c r="E9" s="327">
        <v>3.1219512195121952</v>
      </c>
      <c r="F9" s="327">
        <v>2.4878048780487805</v>
      </c>
      <c r="G9" s="327">
        <v>3.8536585365853657</v>
      </c>
      <c r="H9" s="327">
        <v>2.3333333333333335</v>
      </c>
      <c r="J9" s="331">
        <v>4</v>
      </c>
      <c r="K9" s="331">
        <v>6</v>
      </c>
      <c r="L9" s="331">
        <v>6</v>
      </c>
      <c r="M9" s="331">
        <v>3</v>
      </c>
      <c r="N9" s="331">
        <v>4</v>
      </c>
      <c r="O9" s="267"/>
    </row>
    <row r="10" spans="1:15" ht="15" x14ac:dyDescent="0.2">
      <c r="A10" s="321"/>
      <c r="B10" s="337" t="s">
        <v>35</v>
      </c>
      <c r="C10" s="326" t="s">
        <v>297</v>
      </c>
      <c r="D10" s="327">
        <v>3.3571428571428572</v>
      </c>
      <c r="E10" s="327">
        <v>3.5892857142857144</v>
      </c>
      <c r="F10" s="327">
        <v>3.8392857142857144</v>
      </c>
      <c r="G10" s="327">
        <v>4.6428571428571432</v>
      </c>
      <c r="H10" s="327">
        <v>3.9821428571428572</v>
      </c>
      <c r="J10" s="331">
        <v>5</v>
      </c>
      <c r="K10" s="331">
        <v>2</v>
      </c>
      <c r="L10" s="331">
        <v>3</v>
      </c>
      <c r="M10" s="331">
        <v>1</v>
      </c>
      <c r="N10" s="331">
        <v>1</v>
      </c>
      <c r="O10" s="267"/>
    </row>
    <row r="11" spans="1:15" ht="15" x14ac:dyDescent="0.2">
      <c r="A11" s="321"/>
      <c r="B11" s="337" t="s">
        <v>58</v>
      </c>
      <c r="C11" s="326" t="s">
        <v>84</v>
      </c>
      <c r="D11" s="327">
        <v>2.7872340425531914</v>
      </c>
      <c r="E11" s="327">
        <v>2.0851063829787235</v>
      </c>
      <c r="F11" s="327">
        <v>2.1702127659574466</v>
      </c>
      <c r="G11" s="327">
        <v>2.1914893617021276</v>
      </c>
      <c r="H11" s="327">
        <v>1.7659574468085106</v>
      </c>
      <c r="J11" s="331">
        <v>6</v>
      </c>
      <c r="K11" s="331">
        <v>12</v>
      </c>
      <c r="L11" s="331">
        <v>7</v>
      </c>
      <c r="M11" s="331">
        <v>7</v>
      </c>
      <c r="N11" s="331">
        <v>7</v>
      </c>
      <c r="O11" s="267"/>
    </row>
    <row r="12" spans="1:15" ht="15" x14ac:dyDescent="0.2">
      <c r="A12" s="321"/>
      <c r="B12" s="337" t="s">
        <v>195</v>
      </c>
      <c r="C12" s="326" t="s">
        <v>297</v>
      </c>
      <c r="D12" s="327">
        <v>2.7</v>
      </c>
      <c r="E12" s="327">
        <v>3.4</v>
      </c>
      <c r="F12" s="327">
        <v>2.5</v>
      </c>
      <c r="G12" s="327" t="s">
        <v>41</v>
      </c>
      <c r="H12" s="327" t="s">
        <v>41</v>
      </c>
      <c r="J12" s="331">
        <v>7</v>
      </c>
      <c r="K12" s="331">
        <v>3</v>
      </c>
      <c r="L12" s="331">
        <v>5</v>
      </c>
      <c r="M12" s="331" t="s">
        <v>41</v>
      </c>
      <c r="N12" s="331" t="s">
        <v>41</v>
      </c>
      <c r="O12" s="267"/>
    </row>
    <row r="13" spans="1:15" ht="15" x14ac:dyDescent="0.2">
      <c r="A13" s="321"/>
      <c r="B13" s="337" t="s">
        <v>62</v>
      </c>
      <c r="C13" s="326" t="s">
        <v>83</v>
      </c>
      <c r="D13" s="327">
        <v>2.6666666666666665</v>
      </c>
      <c r="E13" s="327">
        <v>2.3777777777777778</v>
      </c>
      <c r="F13" s="327">
        <v>1.9777777777777779</v>
      </c>
      <c r="G13" s="327">
        <v>1.3777777777777778</v>
      </c>
      <c r="H13" s="327">
        <v>1.9555555555555555</v>
      </c>
      <c r="J13" s="331">
        <v>8</v>
      </c>
      <c r="K13" s="331">
        <v>9</v>
      </c>
      <c r="L13" s="331">
        <v>8</v>
      </c>
      <c r="M13" s="331">
        <v>14</v>
      </c>
      <c r="N13" s="331">
        <v>6</v>
      </c>
    </row>
    <row r="14" spans="1:15" ht="15" x14ac:dyDescent="0.2">
      <c r="A14" s="321"/>
      <c r="B14" s="337" t="s">
        <v>45</v>
      </c>
      <c r="C14" s="326" t="s">
        <v>83</v>
      </c>
      <c r="D14" s="327">
        <v>2.3953488372093021</v>
      </c>
      <c r="E14" s="327">
        <v>3.3953488372093021</v>
      </c>
      <c r="F14" s="327">
        <v>1.3023255813953489</v>
      </c>
      <c r="G14" s="327">
        <v>0.97674418604651159</v>
      </c>
      <c r="H14" s="327">
        <v>1.1162790697674418</v>
      </c>
      <c r="J14" s="331">
        <v>9</v>
      </c>
      <c r="K14" s="331">
        <v>4</v>
      </c>
      <c r="L14" s="331">
        <v>19</v>
      </c>
      <c r="M14" s="331">
        <v>24</v>
      </c>
      <c r="N14" s="331">
        <v>18</v>
      </c>
      <c r="O14" s="267"/>
    </row>
    <row r="15" spans="1:15" ht="15" x14ac:dyDescent="0.2">
      <c r="A15" s="321"/>
      <c r="B15" s="337" t="s">
        <v>61</v>
      </c>
      <c r="C15" s="326" t="s">
        <v>83</v>
      </c>
      <c r="D15" s="327">
        <v>2.3222222222222224</v>
      </c>
      <c r="E15" s="327">
        <v>2.2111111111111112</v>
      </c>
      <c r="F15" s="327">
        <v>1.8</v>
      </c>
      <c r="G15" s="327">
        <v>1.9888888888888889</v>
      </c>
      <c r="H15" s="327">
        <v>1.3777777777777778</v>
      </c>
      <c r="J15" s="331">
        <v>10</v>
      </c>
      <c r="K15" s="331">
        <v>10</v>
      </c>
      <c r="L15" s="331">
        <v>9</v>
      </c>
      <c r="M15" s="331">
        <v>8</v>
      </c>
      <c r="N15" s="331">
        <v>13</v>
      </c>
      <c r="O15" s="267"/>
    </row>
    <row r="16" spans="1:15" ht="15" x14ac:dyDescent="0.2">
      <c r="A16" s="321"/>
      <c r="B16" s="337" t="s">
        <v>193</v>
      </c>
      <c r="C16" s="326" t="s">
        <v>83</v>
      </c>
      <c r="D16" s="327">
        <v>2.1333333333333333</v>
      </c>
      <c r="E16" s="327">
        <v>1.7333333333333334</v>
      </c>
      <c r="F16" s="327">
        <v>1.5</v>
      </c>
      <c r="G16" s="327" t="s">
        <v>41</v>
      </c>
      <c r="H16" s="327" t="s">
        <v>41</v>
      </c>
      <c r="J16" s="331">
        <v>11</v>
      </c>
      <c r="K16" s="331">
        <v>15</v>
      </c>
      <c r="L16" s="331">
        <v>16</v>
      </c>
      <c r="M16" s="331" t="s">
        <v>41</v>
      </c>
      <c r="N16" s="331" t="s">
        <v>41</v>
      </c>
      <c r="O16" s="267"/>
    </row>
    <row r="17" spans="1:15" ht="15" x14ac:dyDescent="0.2">
      <c r="A17" s="321"/>
      <c r="B17" s="337" t="s">
        <v>44</v>
      </c>
      <c r="C17" s="326" t="s">
        <v>298</v>
      </c>
      <c r="D17" s="327">
        <v>2.125</v>
      </c>
      <c r="E17" s="327">
        <v>1.9</v>
      </c>
      <c r="F17" s="327">
        <v>1.575</v>
      </c>
      <c r="G17" s="327">
        <v>1.675</v>
      </c>
      <c r="H17" s="327">
        <v>0.72499999999999998</v>
      </c>
      <c r="J17" s="331">
        <v>12</v>
      </c>
      <c r="K17" s="331">
        <v>14</v>
      </c>
      <c r="L17" s="331">
        <v>12</v>
      </c>
      <c r="M17" s="331">
        <v>11</v>
      </c>
      <c r="N17" s="331">
        <v>31</v>
      </c>
      <c r="O17" s="267"/>
    </row>
    <row r="18" spans="1:15" ht="15" x14ac:dyDescent="0.2">
      <c r="A18" s="321"/>
      <c r="B18" s="337" t="s">
        <v>43</v>
      </c>
      <c r="C18" s="326" t="s">
        <v>81</v>
      </c>
      <c r="D18" s="327">
        <v>2.12</v>
      </c>
      <c r="E18" s="327">
        <v>1.680952380952381</v>
      </c>
      <c r="F18" s="327">
        <v>1.5333333333333334</v>
      </c>
      <c r="G18" s="327">
        <v>0.79523809523809519</v>
      </c>
      <c r="H18" s="327">
        <v>0.94527363184079605</v>
      </c>
      <c r="J18" s="331">
        <v>13</v>
      </c>
      <c r="K18" s="331">
        <v>16</v>
      </c>
      <c r="L18" s="331">
        <v>14</v>
      </c>
      <c r="M18" s="331">
        <v>26</v>
      </c>
      <c r="N18" s="331">
        <v>24</v>
      </c>
      <c r="O18" s="267"/>
    </row>
    <row r="19" spans="1:15" ht="15" x14ac:dyDescent="0.2">
      <c r="A19" s="321"/>
      <c r="B19" s="337" t="s">
        <v>76</v>
      </c>
      <c r="C19" s="326" t="s">
        <v>81</v>
      </c>
      <c r="D19" s="327">
        <v>1.9750000000000001</v>
      </c>
      <c r="E19" s="327">
        <v>0.875</v>
      </c>
      <c r="F19" s="327">
        <v>0.68571428571428572</v>
      </c>
      <c r="G19" s="327">
        <v>0.31428571428571428</v>
      </c>
      <c r="H19" s="327">
        <v>0.54285714285714282</v>
      </c>
      <c r="J19" s="331">
        <v>14</v>
      </c>
      <c r="K19" s="331">
        <v>29</v>
      </c>
      <c r="L19" s="331">
        <v>31</v>
      </c>
      <c r="M19" s="331">
        <v>42</v>
      </c>
      <c r="N19" s="331">
        <v>34</v>
      </c>
      <c r="O19" s="267"/>
    </row>
    <row r="20" spans="1:15" ht="15" x14ac:dyDescent="0.2">
      <c r="A20" s="321"/>
      <c r="B20" s="337" t="s">
        <v>89</v>
      </c>
      <c r="C20" s="326" t="s">
        <v>81</v>
      </c>
      <c r="D20" s="327">
        <v>1.925</v>
      </c>
      <c r="E20" s="327">
        <v>1.1499999999999999</v>
      </c>
      <c r="F20" s="327">
        <v>1.7250000000000001</v>
      </c>
      <c r="G20" s="327">
        <v>0.57499999999999996</v>
      </c>
      <c r="H20" s="327">
        <v>0.74285714285714288</v>
      </c>
      <c r="J20" s="331">
        <v>15</v>
      </c>
      <c r="K20" s="331">
        <v>23</v>
      </c>
      <c r="L20" s="331">
        <v>10</v>
      </c>
      <c r="M20" s="331">
        <v>33</v>
      </c>
      <c r="N20" s="331">
        <v>30</v>
      </c>
      <c r="O20" s="267"/>
    </row>
    <row r="21" spans="1:15" ht="15" x14ac:dyDescent="0.2">
      <c r="A21" s="15"/>
      <c r="B21" s="337" t="s">
        <v>42</v>
      </c>
      <c r="C21" s="326" t="s">
        <v>298</v>
      </c>
      <c r="D21" s="327">
        <v>1.9111111111111112</v>
      </c>
      <c r="E21" s="327">
        <v>2.1749999999999998</v>
      </c>
      <c r="F21" s="327">
        <v>1.575</v>
      </c>
      <c r="G21" s="327">
        <v>1.25</v>
      </c>
      <c r="H21" s="327">
        <v>1.3</v>
      </c>
      <c r="J21" s="331">
        <v>16</v>
      </c>
      <c r="K21" s="331">
        <v>11</v>
      </c>
      <c r="L21" s="331">
        <v>13</v>
      </c>
      <c r="M21" s="331">
        <v>17</v>
      </c>
      <c r="N21" s="331">
        <v>15</v>
      </c>
      <c r="O21" s="267"/>
    </row>
    <row r="22" spans="1:15" ht="15" x14ac:dyDescent="0.2">
      <c r="A22" s="320"/>
      <c r="B22" s="337" t="s">
        <v>71</v>
      </c>
      <c r="C22" s="326" t="s">
        <v>262</v>
      </c>
      <c r="D22" s="327">
        <v>1.8518518518518519</v>
      </c>
      <c r="E22" s="327">
        <v>2.5499999999999998</v>
      </c>
      <c r="F22" s="327">
        <v>4.7</v>
      </c>
      <c r="G22" s="327">
        <v>3.65</v>
      </c>
      <c r="H22" s="327">
        <v>2.25</v>
      </c>
      <c r="J22" s="331">
        <v>17</v>
      </c>
      <c r="K22" s="331">
        <v>8</v>
      </c>
      <c r="L22" s="331">
        <v>1</v>
      </c>
      <c r="M22" s="331">
        <v>4</v>
      </c>
      <c r="N22" s="331">
        <v>5</v>
      </c>
      <c r="O22" s="267"/>
    </row>
    <row r="23" spans="1:15" ht="15" x14ac:dyDescent="0.2">
      <c r="A23" s="321"/>
      <c r="B23" s="337" t="s">
        <v>56</v>
      </c>
      <c r="C23" s="326" t="s">
        <v>84</v>
      </c>
      <c r="D23" s="327">
        <v>1.7818181818181817</v>
      </c>
      <c r="E23" s="327">
        <v>1.3272727272727274</v>
      </c>
      <c r="F23" s="327">
        <v>1.509090909090909</v>
      </c>
      <c r="G23" s="327">
        <v>1.9636363636363636</v>
      </c>
      <c r="H23" s="327">
        <v>1.4</v>
      </c>
      <c r="J23" s="331">
        <v>18</v>
      </c>
      <c r="K23" s="331">
        <v>19</v>
      </c>
      <c r="L23" s="331">
        <v>15</v>
      </c>
      <c r="M23" s="331">
        <v>9</v>
      </c>
      <c r="N23" s="331">
        <v>11</v>
      </c>
      <c r="O23" s="267"/>
    </row>
    <row r="24" spans="1:15" ht="15" x14ac:dyDescent="0.2">
      <c r="A24" s="321"/>
      <c r="B24" s="337" t="s">
        <v>192</v>
      </c>
      <c r="C24" s="326" t="s">
        <v>81</v>
      </c>
      <c r="D24" s="327">
        <v>1.7666666666666666</v>
      </c>
      <c r="E24" s="327">
        <v>2.6</v>
      </c>
      <c r="F24" s="327">
        <v>1.4</v>
      </c>
      <c r="G24" s="327" t="s">
        <v>41</v>
      </c>
      <c r="H24" s="327" t="s">
        <v>41</v>
      </c>
      <c r="J24" s="331">
        <v>19</v>
      </c>
      <c r="K24" s="331">
        <v>7</v>
      </c>
      <c r="L24" s="331">
        <v>18</v>
      </c>
      <c r="M24" s="331" t="s">
        <v>41</v>
      </c>
      <c r="N24" s="331" t="s">
        <v>41</v>
      </c>
      <c r="O24" s="267"/>
    </row>
    <row r="25" spans="1:15" ht="15" x14ac:dyDescent="0.2">
      <c r="A25" s="321"/>
      <c r="B25" s="337" t="s">
        <v>59</v>
      </c>
      <c r="C25" s="326" t="s">
        <v>84</v>
      </c>
      <c r="D25" s="327">
        <v>1.76</v>
      </c>
      <c r="E25" s="327">
        <v>1.28</v>
      </c>
      <c r="F25" s="327">
        <v>0.96</v>
      </c>
      <c r="G25" s="327">
        <v>1.28</v>
      </c>
      <c r="H25" s="327">
        <v>1.2666666666666666</v>
      </c>
      <c r="J25" s="331">
        <v>20</v>
      </c>
      <c r="K25" s="331">
        <v>21</v>
      </c>
      <c r="L25" s="331">
        <v>22</v>
      </c>
      <c r="M25" s="331">
        <v>16</v>
      </c>
      <c r="N25" s="331">
        <v>17</v>
      </c>
      <c r="O25" s="267"/>
    </row>
    <row r="26" spans="1:15" ht="15" x14ac:dyDescent="0.2">
      <c r="A26" s="321"/>
      <c r="B26" s="337" t="s">
        <v>63</v>
      </c>
      <c r="C26" s="326" t="s">
        <v>83</v>
      </c>
      <c r="D26" s="327">
        <v>1.6857142857142857</v>
      </c>
      <c r="E26" s="327">
        <v>1.4</v>
      </c>
      <c r="F26" s="327">
        <v>0.8</v>
      </c>
      <c r="G26" s="327">
        <v>1.0571428571428572</v>
      </c>
      <c r="H26" s="327">
        <v>1.4857142857142858</v>
      </c>
      <c r="J26" s="331">
        <v>21</v>
      </c>
      <c r="K26" s="331">
        <v>18</v>
      </c>
      <c r="L26" s="331">
        <v>27</v>
      </c>
      <c r="M26" s="331">
        <v>21</v>
      </c>
      <c r="N26" s="331">
        <v>10</v>
      </c>
      <c r="O26" s="267"/>
    </row>
    <row r="27" spans="1:15" ht="15" x14ac:dyDescent="0.2">
      <c r="A27" s="321"/>
      <c r="B27" s="337" t="s">
        <v>265</v>
      </c>
      <c r="C27" s="326" t="s">
        <v>297</v>
      </c>
      <c r="D27" s="327">
        <v>1.55</v>
      </c>
      <c r="E27" s="327">
        <v>1</v>
      </c>
      <c r="F27" s="327" t="s">
        <v>41</v>
      </c>
      <c r="G27" s="327" t="s">
        <v>41</v>
      </c>
      <c r="H27" s="327" t="s">
        <v>41</v>
      </c>
      <c r="J27" s="331">
        <v>22</v>
      </c>
      <c r="K27" s="331">
        <v>27</v>
      </c>
      <c r="L27" s="332"/>
      <c r="M27" s="331"/>
      <c r="N27" s="331"/>
      <c r="O27" s="267"/>
    </row>
    <row r="28" spans="1:15" ht="15" x14ac:dyDescent="0.2">
      <c r="A28" s="321"/>
      <c r="B28" s="337" t="s">
        <v>64</v>
      </c>
      <c r="C28" s="326" t="s">
        <v>83</v>
      </c>
      <c r="D28" s="327">
        <v>1.46</v>
      </c>
      <c r="E28" s="327">
        <v>1.5</v>
      </c>
      <c r="F28" s="327">
        <v>0.96</v>
      </c>
      <c r="G28" s="327">
        <v>1.1000000000000001</v>
      </c>
      <c r="H28" s="327">
        <v>1.2926829268292683</v>
      </c>
      <c r="J28" s="331">
        <v>23</v>
      </c>
      <c r="K28" s="331">
        <v>17</v>
      </c>
      <c r="L28" s="331">
        <v>23</v>
      </c>
      <c r="M28" s="331">
        <v>18</v>
      </c>
      <c r="N28" s="331">
        <v>16</v>
      </c>
      <c r="O28" s="267"/>
    </row>
    <row r="29" spans="1:15" ht="15" x14ac:dyDescent="0.2">
      <c r="A29" s="321"/>
      <c r="B29" s="337" t="s">
        <v>211</v>
      </c>
      <c r="C29" s="326" t="s">
        <v>83</v>
      </c>
      <c r="D29" s="327">
        <v>1.4193548387096775</v>
      </c>
      <c r="E29" s="327">
        <v>0.77419354838709675</v>
      </c>
      <c r="F29" s="327">
        <v>0.61290322580645162</v>
      </c>
      <c r="G29" s="327">
        <v>0.5161290322580645</v>
      </c>
      <c r="H29" s="327">
        <v>0.35483870967741937</v>
      </c>
      <c r="I29" s="317"/>
      <c r="J29" s="331">
        <v>24</v>
      </c>
      <c r="K29" s="331">
        <v>31</v>
      </c>
      <c r="L29" s="331">
        <v>35</v>
      </c>
      <c r="M29" s="331">
        <v>36</v>
      </c>
      <c r="N29" s="331">
        <v>46</v>
      </c>
      <c r="O29" s="267"/>
    </row>
    <row r="30" spans="1:15" ht="15" x14ac:dyDescent="0.2">
      <c r="A30" s="321"/>
      <c r="B30" s="337" t="s">
        <v>196</v>
      </c>
      <c r="C30" s="326" t="s">
        <v>297</v>
      </c>
      <c r="D30" s="327">
        <v>1.368421052631579</v>
      </c>
      <c r="E30" s="327">
        <v>1.2982456140350878</v>
      </c>
      <c r="F30" s="327">
        <v>1.7192982456140351</v>
      </c>
      <c r="G30" s="327" t="s">
        <v>41</v>
      </c>
      <c r="H30" s="327" t="s">
        <v>41</v>
      </c>
      <c r="J30" s="331">
        <v>25</v>
      </c>
      <c r="K30" s="331">
        <v>20</v>
      </c>
      <c r="L30" s="331">
        <v>11</v>
      </c>
      <c r="M30" s="331" t="s">
        <v>41</v>
      </c>
      <c r="N30" s="331" t="s">
        <v>41</v>
      </c>
      <c r="O30" s="267"/>
    </row>
    <row r="31" spans="1:15" ht="15" x14ac:dyDescent="0.2">
      <c r="A31" s="321"/>
      <c r="B31" s="337" t="s">
        <v>49</v>
      </c>
      <c r="C31" s="326" t="s">
        <v>81</v>
      </c>
      <c r="D31" s="327">
        <v>1.3</v>
      </c>
      <c r="E31" s="327">
        <v>0.625</v>
      </c>
      <c r="F31" s="327" t="s">
        <v>41</v>
      </c>
      <c r="G31" s="327" t="s">
        <v>41</v>
      </c>
      <c r="H31" s="327" t="s">
        <v>41</v>
      </c>
      <c r="J31" s="331">
        <v>26</v>
      </c>
      <c r="K31" s="331">
        <v>38</v>
      </c>
      <c r="L31" s="332"/>
      <c r="M31" s="331"/>
      <c r="N31" s="331"/>
      <c r="O31" s="267"/>
    </row>
    <row r="32" spans="1:15" ht="15" x14ac:dyDescent="0.2">
      <c r="A32" s="321"/>
      <c r="B32" s="337" t="s">
        <v>85</v>
      </c>
      <c r="C32" s="326" t="s">
        <v>84</v>
      </c>
      <c r="D32" s="327">
        <v>1.2666666666666666</v>
      </c>
      <c r="E32" s="327">
        <v>1.2166666666666666</v>
      </c>
      <c r="F32" s="327">
        <v>0.71666666666666667</v>
      </c>
      <c r="G32" s="327">
        <v>0.76666666666666672</v>
      </c>
      <c r="H32" s="327">
        <v>0.43333333333333335</v>
      </c>
      <c r="J32" s="331">
        <v>27</v>
      </c>
      <c r="K32" s="331">
        <v>22</v>
      </c>
      <c r="L32" s="331">
        <v>30</v>
      </c>
      <c r="M32" s="331">
        <v>28</v>
      </c>
      <c r="N32" s="331">
        <v>39</v>
      </c>
      <c r="O32" s="267"/>
    </row>
    <row r="33" spans="1:15" ht="15" x14ac:dyDescent="0.2">
      <c r="A33" s="321"/>
      <c r="B33" s="337" t="s">
        <v>206</v>
      </c>
      <c r="C33" s="326" t="s">
        <v>83</v>
      </c>
      <c r="D33" s="327">
        <v>1.2592592592592593</v>
      </c>
      <c r="E33" s="327">
        <v>0.18518518518518517</v>
      </c>
      <c r="F33" s="327">
        <v>0.55555555555555558</v>
      </c>
      <c r="G33" s="327">
        <v>0.37037037037037035</v>
      </c>
      <c r="H33" s="327">
        <v>0.48148148148148145</v>
      </c>
      <c r="J33" s="331">
        <v>28</v>
      </c>
      <c r="K33" s="331">
        <v>57</v>
      </c>
      <c r="L33" s="331">
        <v>39</v>
      </c>
      <c r="M33" s="331">
        <v>39</v>
      </c>
      <c r="N33" s="331">
        <v>35</v>
      </c>
      <c r="O33" s="267"/>
    </row>
    <row r="34" spans="1:15" ht="15" x14ac:dyDescent="0.2">
      <c r="A34" s="321"/>
      <c r="B34" s="337" t="s">
        <v>51</v>
      </c>
      <c r="C34" s="326" t="s">
        <v>83</v>
      </c>
      <c r="D34" s="327">
        <v>1.2127659574468086</v>
      </c>
      <c r="E34" s="327">
        <v>1.1191489361702127</v>
      </c>
      <c r="F34" s="327">
        <v>0.95319148936170217</v>
      </c>
      <c r="G34" s="327">
        <v>1.2978723404255319</v>
      </c>
      <c r="H34" s="327">
        <v>0.96595744680851059</v>
      </c>
      <c r="J34" s="331">
        <v>29</v>
      </c>
      <c r="K34" s="331">
        <v>24</v>
      </c>
      <c r="L34" s="331">
        <v>24</v>
      </c>
      <c r="M34" s="331">
        <v>15</v>
      </c>
      <c r="N34" s="331">
        <v>22</v>
      </c>
      <c r="O34" s="267"/>
    </row>
    <row r="35" spans="1:15" ht="15" x14ac:dyDescent="0.2">
      <c r="A35" s="321"/>
      <c r="B35" s="337" t="s">
        <v>47</v>
      </c>
      <c r="C35" s="326" t="s">
        <v>81</v>
      </c>
      <c r="D35" s="327">
        <v>1.2</v>
      </c>
      <c r="E35" s="327">
        <v>0.62142857142857144</v>
      </c>
      <c r="F35" s="327">
        <v>0.43571428571428572</v>
      </c>
      <c r="G35" s="327">
        <v>0.23333333333333334</v>
      </c>
      <c r="H35" s="327">
        <v>0.38666666666666666</v>
      </c>
      <c r="J35" s="331">
        <v>30</v>
      </c>
      <c r="K35" s="331">
        <v>39</v>
      </c>
      <c r="L35" s="331">
        <v>42</v>
      </c>
      <c r="M35" s="331">
        <v>46</v>
      </c>
      <c r="N35" s="331">
        <v>42</v>
      </c>
      <c r="O35" s="267"/>
    </row>
    <row r="36" spans="1:15" ht="15" x14ac:dyDescent="0.2">
      <c r="A36" s="15"/>
      <c r="B36" s="337" t="s">
        <v>197</v>
      </c>
      <c r="C36" s="326" t="s">
        <v>297</v>
      </c>
      <c r="D36" s="327">
        <v>1.1555555555555554</v>
      </c>
      <c r="E36" s="327">
        <v>1.0888888888888888</v>
      </c>
      <c r="F36" s="327">
        <v>1.4222222222222223</v>
      </c>
      <c r="G36" s="327" t="s">
        <v>41</v>
      </c>
      <c r="H36" s="327" t="s">
        <v>41</v>
      </c>
      <c r="J36" s="331">
        <v>31</v>
      </c>
      <c r="K36" s="331">
        <v>25</v>
      </c>
      <c r="L36" s="331">
        <v>17</v>
      </c>
      <c r="M36" s="331" t="s">
        <v>41</v>
      </c>
      <c r="N36" s="331" t="s">
        <v>41</v>
      </c>
      <c r="O36" s="267"/>
    </row>
    <row r="37" spans="1:15" ht="15" x14ac:dyDescent="0.2">
      <c r="A37" s="320"/>
      <c r="B37" s="337" t="s">
        <v>57</v>
      </c>
      <c r="C37" s="326" t="s">
        <v>84</v>
      </c>
      <c r="D37" s="327">
        <v>1.1000000000000001</v>
      </c>
      <c r="E37" s="327">
        <v>0.65</v>
      </c>
      <c r="F37" s="327">
        <v>0.4</v>
      </c>
      <c r="G37" s="327">
        <v>0.4</v>
      </c>
      <c r="H37" s="327">
        <v>0.3</v>
      </c>
      <c r="J37" s="331">
        <v>32</v>
      </c>
      <c r="K37" s="331">
        <v>36</v>
      </c>
      <c r="L37" s="331">
        <v>45</v>
      </c>
      <c r="M37" s="331">
        <v>38</v>
      </c>
      <c r="N37" s="331">
        <v>47</v>
      </c>
      <c r="O37" s="267"/>
    </row>
    <row r="38" spans="1:15" ht="15" x14ac:dyDescent="0.2">
      <c r="A38" s="321"/>
      <c r="B38" s="337" t="s">
        <v>36</v>
      </c>
      <c r="C38" s="326" t="s">
        <v>297</v>
      </c>
      <c r="D38" s="327">
        <v>1.0357142857142858</v>
      </c>
      <c r="E38" s="327">
        <v>0.6785714285714286</v>
      </c>
      <c r="F38" s="327">
        <v>0.9107142857142857</v>
      </c>
      <c r="G38" s="327">
        <v>1.0714285714285714</v>
      </c>
      <c r="H38" s="327">
        <v>0.8571428571428571</v>
      </c>
      <c r="J38" s="331">
        <v>33</v>
      </c>
      <c r="K38" s="331">
        <v>35</v>
      </c>
      <c r="L38" s="331">
        <v>25</v>
      </c>
      <c r="M38" s="331">
        <v>20</v>
      </c>
      <c r="N38" s="331">
        <v>26</v>
      </c>
      <c r="O38" s="267"/>
    </row>
    <row r="39" spans="1:15" ht="15" x14ac:dyDescent="0.2">
      <c r="A39" s="321"/>
      <c r="B39" s="337" t="s">
        <v>210</v>
      </c>
      <c r="C39" s="326" t="s">
        <v>83</v>
      </c>
      <c r="D39" s="327">
        <v>0.96296296296296291</v>
      </c>
      <c r="E39" s="327">
        <v>0.7407407407407407</v>
      </c>
      <c r="F39" s="327">
        <v>0.66666666666666663</v>
      </c>
      <c r="G39" s="327">
        <v>0.70370370370370372</v>
      </c>
      <c r="H39" s="327">
        <v>0.88888888888888884</v>
      </c>
      <c r="J39" s="331">
        <v>34</v>
      </c>
      <c r="K39" s="331">
        <v>32</v>
      </c>
      <c r="L39" s="331">
        <v>33</v>
      </c>
      <c r="M39" s="331">
        <v>31</v>
      </c>
      <c r="N39" s="331">
        <v>25</v>
      </c>
      <c r="O39" s="267"/>
    </row>
    <row r="40" spans="1:15" ht="15" x14ac:dyDescent="0.2">
      <c r="A40" s="321"/>
      <c r="B40" s="337" t="s">
        <v>361</v>
      </c>
      <c r="C40" s="326" t="s">
        <v>84</v>
      </c>
      <c r="D40" s="327">
        <v>0.90909090909090906</v>
      </c>
      <c r="E40" s="327">
        <v>0.59090909090909094</v>
      </c>
      <c r="F40" s="327">
        <v>0.72727272727272729</v>
      </c>
      <c r="G40" s="327">
        <v>0.54545454545454541</v>
      </c>
      <c r="H40" s="327">
        <v>0.40909090909090912</v>
      </c>
      <c r="J40" s="331">
        <v>35</v>
      </c>
      <c r="K40" s="331">
        <v>41</v>
      </c>
      <c r="L40" s="331">
        <v>29</v>
      </c>
      <c r="M40" s="331">
        <v>35</v>
      </c>
      <c r="N40" s="331">
        <v>40</v>
      </c>
      <c r="O40" s="267"/>
    </row>
    <row r="41" spans="1:15" ht="15" x14ac:dyDescent="0.2">
      <c r="A41" s="321"/>
      <c r="B41" s="337" t="s">
        <v>198</v>
      </c>
      <c r="C41" s="326" t="s">
        <v>297</v>
      </c>
      <c r="D41" s="327">
        <v>0.9</v>
      </c>
      <c r="E41" s="327">
        <v>1.0833333333333333</v>
      </c>
      <c r="F41" s="327">
        <v>1.25</v>
      </c>
      <c r="G41" s="327" t="s">
        <v>41</v>
      </c>
      <c r="H41" s="327" t="s">
        <v>41</v>
      </c>
      <c r="J41" s="331">
        <v>36</v>
      </c>
      <c r="K41" s="331">
        <v>26</v>
      </c>
      <c r="L41" s="331">
        <v>20</v>
      </c>
      <c r="M41" s="331" t="s">
        <v>41</v>
      </c>
      <c r="N41" s="331" t="s">
        <v>41</v>
      </c>
      <c r="O41" s="267"/>
    </row>
    <row r="42" spans="1:15" ht="15" x14ac:dyDescent="0.2">
      <c r="A42" s="321"/>
      <c r="B42" s="337" t="s">
        <v>67</v>
      </c>
      <c r="C42" s="326" t="s">
        <v>81</v>
      </c>
      <c r="D42" s="327">
        <v>0.8774193548387097</v>
      </c>
      <c r="E42" s="327">
        <v>0.33548387096774196</v>
      </c>
      <c r="F42" s="327">
        <v>0.16129032258064516</v>
      </c>
      <c r="G42" s="327">
        <v>7.3333333333333334E-2</v>
      </c>
      <c r="H42" s="327">
        <v>0.12666666666666668</v>
      </c>
      <c r="J42" s="331">
        <v>37</v>
      </c>
      <c r="K42" s="331">
        <v>50</v>
      </c>
      <c r="L42" s="331">
        <v>58</v>
      </c>
      <c r="M42" s="331">
        <v>57</v>
      </c>
      <c r="N42" s="331">
        <v>55</v>
      </c>
      <c r="O42" s="267"/>
    </row>
    <row r="43" spans="1:15" ht="15" x14ac:dyDescent="0.2">
      <c r="A43" s="321"/>
      <c r="B43" s="337" t="s">
        <v>50</v>
      </c>
      <c r="C43" s="326" t="s">
        <v>262</v>
      </c>
      <c r="D43" s="327">
        <v>0.83720930232558144</v>
      </c>
      <c r="E43" s="327">
        <v>0.81395348837209303</v>
      </c>
      <c r="F43" s="327">
        <v>0.7441860465116279</v>
      </c>
      <c r="G43" s="327">
        <v>1.0930232558139534</v>
      </c>
      <c r="H43" s="327">
        <v>1.069767441860465</v>
      </c>
      <c r="J43" s="331">
        <v>38</v>
      </c>
      <c r="K43" s="331">
        <v>30</v>
      </c>
      <c r="L43" s="331">
        <v>28</v>
      </c>
      <c r="M43" s="331">
        <v>19</v>
      </c>
      <c r="N43" s="331">
        <v>20</v>
      </c>
      <c r="O43" s="267"/>
    </row>
    <row r="44" spans="1:15" ht="15" x14ac:dyDescent="0.2">
      <c r="A44" s="321"/>
      <c r="B44" s="337" t="s">
        <v>209</v>
      </c>
      <c r="C44" s="326" t="s">
        <v>261</v>
      </c>
      <c r="D44" s="327">
        <v>0.77777777777777779</v>
      </c>
      <c r="E44" s="327">
        <v>0.19444444444444445</v>
      </c>
      <c r="F44" s="327">
        <v>0.63888888888888884</v>
      </c>
      <c r="G44" s="327">
        <v>0.77777777777777779</v>
      </c>
      <c r="H44" s="327">
        <v>0.55555555555555558</v>
      </c>
      <c r="J44" s="331">
        <v>39</v>
      </c>
      <c r="K44" s="331">
        <v>56</v>
      </c>
      <c r="L44" s="331">
        <v>34</v>
      </c>
      <c r="M44" s="331">
        <v>27</v>
      </c>
      <c r="N44" s="331">
        <v>33</v>
      </c>
      <c r="O44" s="267"/>
    </row>
    <row r="45" spans="1:15" ht="15" x14ac:dyDescent="0.2">
      <c r="A45" s="321"/>
      <c r="B45" s="337" t="s">
        <v>269</v>
      </c>
      <c r="C45" s="326" t="s">
        <v>261</v>
      </c>
      <c r="D45" s="327">
        <v>0.75757575757575757</v>
      </c>
      <c r="E45" s="327">
        <v>0.5</v>
      </c>
      <c r="F45" s="327" t="s">
        <v>41</v>
      </c>
      <c r="G45" s="327" t="s">
        <v>41</v>
      </c>
      <c r="H45" s="327" t="s">
        <v>41</v>
      </c>
      <c r="J45" s="331">
        <v>40</v>
      </c>
      <c r="K45" s="331">
        <v>43</v>
      </c>
      <c r="L45" s="332"/>
      <c r="M45" s="331"/>
      <c r="N45" s="331"/>
      <c r="O45" s="267"/>
    </row>
    <row r="46" spans="1:15" ht="15" x14ac:dyDescent="0.2">
      <c r="A46" s="321"/>
      <c r="B46" s="337" t="s">
        <v>65</v>
      </c>
      <c r="C46" s="326" t="s">
        <v>81</v>
      </c>
      <c r="D46" s="327">
        <v>0.74545454545454548</v>
      </c>
      <c r="E46" s="327">
        <v>0.47272727272727272</v>
      </c>
      <c r="F46" s="327">
        <v>0.32727272727272727</v>
      </c>
      <c r="G46" s="327">
        <v>0.1111111111111111</v>
      </c>
      <c r="H46" s="327">
        <v>0.20370370370370369</v>
      </c>
      <c r="J46" s="331">
        <v>41</v>
      </c>
      <c r="K46" s="331">
        <v>44</v>
      </c>
      <c r="L46" s="331">
        <v>48</v>
      </c>
      <c r="M46" s="331">
        <v>53</v>
      </c>
      <c r="N46" s="331">
        <v>51</v>
      </c>
      <c r="O46" s="267"/>
    </row>
    <row r="47" spans="1:15" ht="15" x14ac:dyDescent="0.2">
      <c r="A47" s="321"/>
      <c r="B47" s="337" t="s">
        <v>43</v>
      </c>
      <c r="C47" s="326" t="s">
        <v>298</v>
      </c>
      <c r="D47" s="327">
        <v>0.73333333333333328</v>
      </c>
      <c r="E47" s="327">
        <v>0.41666666666666669</v>
      </c>
      <c r="F47" s="327">
        <v>0.3</v>
      </c>
      <c r="G47" s="327">
        <v>6.6666666666666666E-2</v>
      </c>
      <c r="H47" s="327">
        <v>0.10909090909090909</v>
      </c>
      <c r="J47" s="331">
        <v>42</v>
      </c>
      <c r="K47" s="331">
        <v>48</v>
      </c>
      <c r="L47" s="331">
        <v>50</v>
      </c>
      <c r="M47" s="331">
        <v>58</v>
      </c>
      <c r="N47" s="331">
        <v>59</v>
      </c>
      <c r="O47" s="267"/>
    </row>
    <row r="48" spans="1:15" ht="15" x14ac:dyDescent="0.2">
      <c r="A48" s="321"/>
      <c r="B48" s="337" t="s">
        <v>213</v>
      </c>
      <c r="C48" s="326" t="s">
        <v>83</v>
      </c>
      <c r="D48" s="327">
        <v>0.72</v>
      </c>
      <c r="E48" s="327">
        <v>0.44</v>
      </c>
      <c r="F48" s="327">
        <v>0.56000000000000005</v>
      </c>
      <c r="G48" s="327">
        <v>0.16</v>
      </c>
      <c r="H48" s="327">
        <v>0.2</v>
      </c>
      <c r="J48" s="331">
        <v>43</v>
      </c>
      <c r="K48" s="331">
        <v>46</v>
      </c>
      <c r="L48" s="331">
        <v>38</v>
      </c>
      <c r="M48" s="331">
        <v>49</v>
      </c>
      <c r="N48" s="331">
        <v>52</v>
      </c>
      <c r="O48" s="267"/>
    </row>
    <row r="49" spans="1:15" ht="15" x14ac:dyDescent="0.2">
      <c r="A49" s="320"/>
      <c r="B49" s="337" t="s">
        <v>55</v>
      </c>
      <c r="C49" s="326" t="s">
        <v>84</v>
      </c>
      <c r="D49" s="327">
        <v>0.66666666666666663</v>
      </c>
      <c r="E49" s="327">
        <v>0.2</v>
      </c>
      <c r="F49" s="327">
        <v>0.33333333333333331</v>
      </c>
      <c r="G49" s="327">
        <v>0.2</v>
      </c>
      <c r="H49" s="327">
        <v>0.36666666666666664</v>
      </c>
      <c r="J49" s="331">
        <v>44</v>
      </c>
      <c r="K49" s="331">
        <v>54</v>
      </c>
      <c r="L49" s="331">
        <v>47</v>
      </c>
      <c r="M49" s="331">
        <v>48</v>
      </c>
      <c r="N49" s="331">
        <v>44</v>
      </c>
      <c r="O49" s="267"/>
    </row>
    <row r="50" spans="1:15" ht="15" x14ac:dyDescent="0.2">
      <c r="A50" s="321"/>
      <c r="B50" s="337" t="s">
        <v>75</v>
      </c>
      <c r="C50" s="326" t="s">
        <v>84</v>
      </c>
      <c r="D50" s="327">
        <v>0.64</v>
      </c>
      <c r="E50" s="327">
        <v>0.96</v>
      </c>
      <c r="F50" s="327">
        <v>0.68</v>
      </c>
      <c r="G50" s="327">
        <v>0.76</v>
      </c>
      <c r="H50" s="327">
        <v>0.96</v>
      </c>
      <c r="J50" s="331">
        <v>45</v>
      </c>
      <c r="K50" s="331">
        <v>28</v>
      </c>
      <c r="L50" s="331">
        <v>32</v>
      </c>
      <c r="M50" s="331">
        <v>29</v>
      </c>
      <c r="N50" s="331">
        <v>23</v>
      </c>
      <c r="O50" s="267"/>
    </row>
    <row r="51" spans="1:15" ht="15" x14ac:dyDescent="0.2">
      <c r="A51" s="321"/>
      <c r="B51" s="337" t="s">
        <v>215</v>
      </c>
      <c r="C51" s="326" t="s">
        <v>298</v>
      </c>
      <c r="D51" s="327">
        <v>0.625</v>
      </c>
      <c r="E51" s="327">
        <v>0.25</v>
      </c>
      <c r="F51" s="327">
        <v>0.5</v>
      </c>
      <c r="G51" s="327">
        <v>0.25</v>
      </c>
      <c r="H51" s="327">
        <v>0.28125</v>
      </c>
      <c r="J51" s="331">
        <v>46</v>
      </c>
      <c r="K51" s="331">
        <v>52</v>
      </c>
      <c r="L51" s="331">
        <v>41</v>
      </c>
      <c r="M51" s="331">
        <v>44</v>
      </c>
      <c r="N51" s="331">
        <v>49</v>
      </c>
      <c r="O51" s="267"/>
    </row>
    <row r="52" spans="1:15" ht="15" x14ac:dyDescent="0.2">
      <c r="A52" s="321"/>
      <c r="B52" s="337" t="s">
        <v>212</v>
      </c>
      <c r="C52" s="326" t="s">
        <v>83</v>
      </c>
      <c r="D52" s="327">
        <v>0.6</v>
      </c>
      <c r="E52" s="327">
        <v>0.53333333333333333</v>
      </c>
      <c r="F52" s="327">
        <v>0.6</v>
      </c>
      <c r="G52" s="327">
        <v>0.36666666666666664</v>
      </c>
      <c r="H52" s="327">
        <v>0.4</v>
      </c>
      <c r="J52" s="331">
        <v>47</v>
      </c>
      <c r="K52" s="331">
        <v>42</v>
      </c>
      <c r="L52" s="331">
        <v>37</v>
      </c>
      <c r="M52" s="331">
        <v>40</v>
      </c>
      <c r="N52" s="331">
        <v>41</v>
      </c>
      <c r="O52" s="267"/>
    </row>
    <row r="53" spans="1:15" ht="15" x14ac:dyDescent="0.2">
      <c r="A53" s="321"/>
      <c r="B53" s="337" t="s">
        <v>207</v>
      </c>
      <c r="C53" s="326" t="s">
        <v>83</v>
      </c>
      <c r="D53" s="327">
        <v>0.58333333333333337</v>
      </c>
      <c r="E53" s="327">
        <v>0.43055555555555558</v>
      </c>
      <c r="F53" s="327">
        <v>0.54166666666666663</v>
      </c>
      <c r="G53" s="327">
        <v>0.33333333333333331</v>
      </c>
      <c r="H53" s="327">
        <v>0.3611111111111111</v>
      </c>
      <c r="J53" s="331">
        <v>48</v>
      </c>
      <c r="K53" s="331">
        <v>47</v>
      </c>
      <c r="L53" s="331">
        <v>40</v>
      </c>
      <c r="M53" s="331">
        <v>41</v>
      </c>
      <c r="N53" s="331">
        <v>45</v>
      </c>
      <c r="O53" s="267"/>
    </row>
    <row r="54" spans="1:15" ht="15" x14ac:dyDescent="0.2">
      <c r="A54" s="321"/>
      <c r="B54" s="337" t="s">
        <v>86</v>
      </c>
      <c r="C54" s="326" t="s">
        <v>297</v>
      </c>
      <c r="D54" s="327">
        <v>0.5357142857142857</v>
      </c>
      <c r="E54" s="327">
        <v>0.7142857142857143</v>
      </c>
      <c r="F54" s="327">
        <v>1.0535714285714286</v>
      </c>
      <c r="G54" s="327">
        <v>0.6071428571428571</v>
      </c>
      <c r="H54" s="327">
        <v>0.7678571428571429</v>
      </c>
      <c r="J54" s="331">
        <v>49</v>
      </c>
      <c r="K54" s="331">
        <v>34</v>
      </c>
      <c r="L54" s="331">
        <v>21</v>
      </c>
      <c r="M54" s="331">
        <v>32</v>
      </c>
      <c r="N54" s="331">
        <v>29</v>
      </c>
      <c r="O54" s="267"/>
    </row>
    <row r="55" spans="1:15" ht="15" x14ac:dyDescent="0.2">
      <c r="A55" s="321"/>
      <c r="B55" s="337" t="s">
        <v>220</v>
      </c>
      <c r="C55" s="326" t="s">
        <v>81</v>
      </c>
      <c r="D55" s="327">
        <v>0.48888888888888887</v>
      </c>
      <c r="E55" s="327">
        <v>0.15555555555555556</v>
      </c>
      <c r="F55" s="327">
        <v>8.8888888888888892E-2</v>
      </c>
      <c r="G55" s="327">
        <v>5.4545454545454543E-2</v>
      </c>
      <c r="H55" s="327">
        <v>9.0909090909090912E-2</v>
      </c>
      <c r="J55" s="331">
        <v>50</v>
      </c>
      <c r="K55" s="331">
        <v>58</v>
      </c>
      <c r="L55" s="331">
        <v>63</v>
      </c>
      <c r="M55" s="331">
        <v>59</v>
      </c>
      <c r="N55" s="331">
        <v>60</v>
      </c>
      <c r="O55" s="267"/>
    </row>
    <row r="56" spans="1:15" ht="15" x14ac:dyDescent="0.2">
      <c r="A56" s="321"/>
      <c r="B56" s="337" t="s">
        <v>214</v>
      </c>
      <c r="C56" s="326" t="s">
        <v>298</v>
      </c>
      <c r="D56" s="327">
        <v>0.45454545454545453</v>
      </c>
      <c r="E56" s="327">
        <v>0.7407407407407407</v>
      </c>
      <c r="F56" s="327">
        <v>0.29629629629629628</v>
      </c>
      <c r="G56" s="327">
        <v>0.40740740740740738</v>
      </c>
      <c r="H56" s="327">
        <v>0.37037037037037035</v>
      </c>
      <c r="I56" s="317"/>
      <c r="J56" s="331">
        <v>51</v>
      </c>
      <c r="K56" s="331">
        <v>33</v>
      </c>
      <c r="L56" s="331">
        <v>51</v>
      </c>
      <c r="M56" s="331">
        <v>37</v>
      </c>
      <c r="N56" s="331">
        <v>43</v>
      </c>
      <c r="O56" s="267"/>
    </row>
    <row r="57" spans="1:15" ht="15" x14ac:dyDescent="0.2">
      <c r="A57" s="321"/>
      <c r="B57" s="337" t="s">
        <v>38</v>
      </c>
      <c r="C57" s="326" t="s">
        <v>297</v>
      </c>
      <c r="D57" s="327">
        <v>0.45</v>
      </c>
      <c r="E57" s="327">
        <v>0.2</v>
      </c>
      <c r="F57" s="327">
        <v>0.25</v>
      </c>
      <c r="G57" s="327">
        <v>0.3</v>
      </c>
      <c r="H57" s="327">
        <v>0.45</v>
      </c>
      <c r="J57" s="331">
        <v>52</v>
      </c>
      <c r="K57" s="331">
        <v>55</v>
      </c>
      <c r="L57" s="331">
        <v>52</v>
      </c>
      <c r="M57" s="331">
        <v>43</v>
      </c>
      <c r="N57" s="331">
        <v>36</v>
      </c>
      <c r="O57" s="267"/>
    </row>
    <row r="58" spans="1:15" ht="15" x14ac:dyDescent="0.2">
      <c r="A58" s="321"/>
      <c r="B58" s="337" t="s">
        <v>217</v>
      </c>
      <c r="C58" s="326" t="s">
        <v>298</v>
      </c>
      <c r="D58" s="327">
        <v>0.45</v>
      </c>
      <c r="E58" s="327">
        <v>0.15</v>
      </c>
      <c r="F58" s="327">
        <v>0</v>
      </c>
      <c r="G58" s="327">
        <v>0</v>
      </c>
      <c r="H58" s="327" t="s">
        <v>41</v>
      </c>
      <c r="J58" s="331">
        <v>53</v>
      </c>
      <c r="K58" s="331">
        <v>60</v>
      </c>
      <c r="L58" s="331">
        <v>65</v>
      </c>
      <c r="M58" s="331">
        <v>62</v>
      </c>
      <c r="N58" s="331" t="s">
        <v>41</v>
      </c>
      <c r="O58" s="267"/>
    </row>
    <row r="59" spans="1:15" ht="15" x14ac:dyDescent="0.2">
      <c r="A59" s="323"/>
      <c r="B59" s="337" t="s">
        <v>87</v>
      </c>
      <c r="C59" s="326" t="s">
        <v>297</v>
      </c>
      <c r="D59" s="327">
        <v>0.42499999999999999</v>
      </c>
      <c r="E59" s="327">
        <v>0.6</v>
      </c>
      <c r="F59" s="327">
        <v>0.6</v>
      </c>
      <c r="G59" s="327">
        <v>0.75</v>
      </c>
      <c r="H59" s="327">
        <v>0.7</v>
      </c>
      <c r="J59" s="331">
        <v>54</v>
      </c>
      <c r="K59" s="331">
        <v>40</v>
      </c>
      <c r="L59" s="331">
        <v>36</v>
      </c>
      <c r="M59" s="331">
        <v>30</v>
      </c>
      <c r="N59" s="331">
        <v>32</v>
      </c>
      <c r="O59" s="267"/>
    </row>
    <row r="60" spans="1:15" ht="15" x14ac:dyDescent="0.2">
      <c r="A60" s="320"/>
      <c r="B60" s="337" t="s">
        <v>30</v>
      </c>
      <c r="C60" s="326" t="s">
        <v>297</v>
      </c>
      <c r="D60" s="327">
        <v>0.41463414634146339</v>
      </c>
      <c r="E60" s="327">
        <v>0.21951219512195122</v>
      </c>
      <c r="F60" s="327">
        <v>0.21951219512195122</v>
      </c>
      <c r="G60" s="327">
        <v>0.24390243902439024</v>
      </c>
      <c r="H60" s="327">
        <v>0.43902439024390244</v>
      </c>
      <c r="J60" s="331">
        <v>55</v>
      </c>
      <c r="K60" s="331">
        <v>53</v>
      </c>
      <c r="L60" s="331">
        <v>54</v>
      </c>
      <c r="M60" s="331">
        <v>45</v>
      </c>
      <c r="N60" s="331">
        <v>38</v>
      </c>
      <c r="O60" s="267"/>
    </row>
    <row r="61" spans="1:15" ht="15" x14ac:dyDescent="0.2">
      <c r="A61" s="321"/>
      <c r="B61" s="337" t="s">
        <v>185</v>
      </c>
      <c r="C61" s="326" t="s">
        <v>84</v>
      </c>
      <c r="D61" s="327">
        <v>0.38636363636363635</v>
      </c>
      <c r="E61" s="327">
        <v>0.31818181818181818</v>
      </c>
      <c r="F61" s="327">
        <v>0.25</v>
      </c>
      <c r="G61" s="327">
        <v>0.11363636363636363</v>
      </c>
      <c r="H61" s="327">
        <v>0.11363636363636363</v>
      </c>
      <c r="J61" s="331">
        <v>56</v>
      </c>
      <c r="K61" s="331">
        <v>51</v>
      </c>
      <c r="L61" s="331">
        <v>53</v>
      </c>
      <c r="M61" s="331">
        <v>52</v>
      </c>
      <c r="N61" s="331">
        <v>57</v>
      </c>
      <c r="O61" s="267"/>
    </row>
    <row r="62" spans="1:15" ht="15" x14ac:dyDescent="0.2">
      <c r="A62" s="321"/>
      <c r="B62" s="337" t="s">
        <v>194</v>
      </c>
      <c r="C62" s="326" t="s">
        <v>298</v>
      </c>
      <c r="D62" s="327">
        <v>0.3</v>
      </c>
      <c r="E62" s="327">
        <v>0.45</v>
      </c>
      <c r="F62" s="327">
        <v>0.1</v>
      </c>
      <c r="G62" s="327" t="s">
        <v>41</v>
      </c>
      <c r="H62" s="327" t="s">
        <v>41</v>
      </c>
      <c r="J62" s="331">
        <v>57</v>
      </c>
      <c r="K62" s="331">
        <v>45</v>
      </c>
      <c r="L62" s="331">
        <v>62</v>
      </c>
      <c r="M62" s="331" t="s">
        <v>41</v>
      </c>
      <c r="N62" s="331" t="s">
        <v>41</v>
      </c>
      <c r="O62" s="267"/>
    </row>
    <row r="63" spans="1:15" ht="15" x14ac:dyDescent="0.2">
      <c r="A63" s="321"/>
      <c r="B63" s="337" t="s">
        <v>199</v>
      </c>
      <c r="C63" s="326" t="s">
        <v>297</v>
      </c>
      <c r="D63" s="327">
        <v>0.25</v>
      </c>
      <c r="E63" s="327">
        <v>0.65</v>
      </c>
      <c r="F63" s="327">
        <v>0.2</v>
      </c>
      <c r="G63" s="327" t="s">
        <v>41</v>
      </c>
      <c r="H63" s="327" t="s">
        <v>41</v>
      </c>
      <c r="J63" s="331">
        <v>58</v>
      </c>
      <c r="K63" s="331">
        <v>37</v>
      </c>
      <c r="L63" s="331">
        <v>57</v>
      </c>
      <c r="M63" s="331" t="s">
        <v>41</v>
      </c>
      <c r="N63" s="331" t="s">
        <v>41</v>
      </c>
      <c r="O63" s="267"/>
    </row>
    <row r="64" spans="1:15" ht="15" x14ac:dyDescent="0.2">
      <c r="A64" s="321"/>
      <c r="B64" s="337" t="s">
        <v>289</v>
      </c>
      <c r="C64" s="326" t="s">
        <v>262</v>
      </c>
      <c r="D64" s="327">
        <v>0.16666666666666666</v>
      </c>
      <c r="E64" s="327">
        <v>0.4</v>
      </c>
      <c r="F64" s="327">
        <v>0.43333333333333335</v>
      </c>
      <c r="G64" s="327">
        <v>0</v>
      </c>
      <c r="H64" s="327" t="s">
        <v>41</v>
      </c>
      <c r="J64" s="331">
        <v>59</v>
      </c>
      <c r="K64" s="331">
        <v>49</v>
      </c>
      <c r="L64" s="331">
        <v>43</v>
      </c>
      <c r="M64" s="331">
        <v>61</v>
      </c>
      <c r="N64" s="331" t="s">
        <v>41</v>
      </c>
      <c r="O64" s="267"/>
    </row>
    <row r="65" spans="1:15" ht="15" x14ac:dyDescent="0.2">
      <c r="A65" s="321"/>
      <c r="B65" s="337" t="s">
        <v>216</v>
      </c>
      <c r="C65" s="326" t="s">
        <v>298</v>
      </c>
      <c r="D65" s="327">
        <v>0.15</v>
      </c>
      <c r="E65" s="327">
        <v>0.15</v>
      </c>
      <c r="F65" s="327">
        <v>0.2</v>
      </c>
      <c r="G65" s="327">
        <v>0.05</v>
      </c>
      <c r="H65" s="327" t="s">
        <v>41</v>
      </c>
      <c r="J65" s="331">
        <v>60</v>
      </c>
      <c r="K65" s="331">
        <v>59</v>
      </c>
      <c r="L65" s="331">
        <v>55</v>
      </c>
      <c r="M65" s="331">
        <v>60</v>
      </c>
      <c r="N65" s="331" t="s">
        <v>41</v>
      </c>
      <c r="O65" s="267"/>
    </row>
    <row r="66" spans="1:15" ht="15" x14ac:dyDescent="0.2">
      <c r="A66" s="321"/>
      <c r="B66" s="337" t="s">
        <v>186</v>
      </c>
      <c r="C66" s="326" t="s">
        <v>84</v>
      </c>
      <c r="D66" s="327">
        <v>0.15</v>
      </c>
      <c r="E66" s="327">
        <v>0.1</v>
      </c>
      <c r="F66" s="327">
        <v>0.15</v>
      </c>
      <c r="G66" s="327">
        <v>0.15</v>
      </c>
      <c r="H66" s="327">
        <v>0.05</v>
      </c>
      <c r="J66" s="331">
        <v>61</v>
      </c>
      <c r="K66" s="331">
        <v>61</v>
      </c>
      <c r="L66" s="331">
        <v>60</v>
      </c>
      <c r="M66" s="331">
        <v>51</v>
      </c>
      <c r="N66" s="331">
        <v>62</v>
      </c>
      <c r="O66" s="267"/>
    </row>
    <row r="67" spans="1:15" ht="15" x14ac:dyDescent="0.2">
      <c r="A67" s="321"/>
      <c r="B67" s="337" t="s">
        <v>165</v>
      </c>
      <c r="C67" s="326" t="s">
        <v>298</v>
      </c>
      <c r="D67" s="327">
        <v>0.1</v>
      </c>
      <c r="E67" s="327">
        <v>0.05</v>
      </c>
      <c r="F67" s="327">
        <v>0.2</v>
      </c>
      <c r="G67" s="327">
        <v>0</v>
      </c>
      <c r="H67" s="327">
        <v>0.12</v>
      </c>
      <c r="J67" s="331">
        <v>62</v>
      </c>
      <c r="K67" s="331">
        <v>63</v>
      </c>
      <c r="L67" s="331">
        <v>56</v>
      </c>
      <c r="M67" s="331">
        <v>64</v>
      </c>
      <c r="N67" s="331">
        <v>56</v>
      </c>
      <c r="O67" s="267"/>
    </row>
    <row r="68" spans="1:15" ht="15" x14ac:dyDescent="0.2">
      <c r="A68" s="321"/>
      <c r="B68" s="337" t="s">
        <v>69</v>
      </c>
      <c r="C68" s="326" t="s">
        <v>81</v>
      </c>
      <c r="D68" s="327">
        <v>9.3333333333333338E-2</v>
      </c>
      <c r="E68" s="327">
        <v>5.3333333333333337E-2</v>
      </c>
      <c r="F68" s="327">
        <v>2.6666666666666668E-2</v>
      </c>
      <c r="G68" s="327">
        <v>0</v>
      </c>
      <c r="H68" s="327">
        <v>0.02</v>
      </c>
      <c r="J68" s="331">
        <v>63</v>
      </c>
      <c r="K68" s="331">
        <v>62</v>
      </c>
      <c r="L68" s="331">
        <v>64</v>
      </c>
      <c r="M68" s="331">
        <v>65</v>
      </c>
      <c r="N68" s="331">
        <v>63</v>
      </c>
      <c r="O68" s="267"/>
    </row>
    <row r="69" spans="1:15" ht="15" x14ac:dyDescent="0.2">
      <c r="A69" s="321"/>
      <c r="B69" s="337" t="s">
        <v>66</v>
      </c>
      <c r="C69" s="326" t="s">
        <v>81</v>
      </c>
      <c r="D69" s="327">
        <v>0.05</v>
      </c>
      <c r="E69" s="327">
        <v>0.05</v>
      </c>
      <c r="F69" s="327">
        <v>0.1</v>
      </c>
      <c r="G69" s="327">
        <v>0.08</v>
      </c>
      <c r="H69" s="327">
        <v>0.14285714285714285</v>
      </c>
      <c r="J69" s="331">
        <v>64</v>
      </c>
      <c r="K69" s="331">
        <v>64</v>
      </c>
      <c r="L69" s="331">
        <v>61</v>
      </c>
      <c r="M69" s="331">
        <v>56</v>
      </c>
      <c r="N69" s="331">
        <v>53</v>
      </c>
      <c r="O69" s="267"/>
    </row>
    <row r="70" spans="1:15" ht="15" x14ac:dyDescent="0.2">
      <c r="A70" s="321"/>
      <c r="B70" s="337" t="s">
        <v>51</v>
      </c>
      <c r="C70" s="326" t="s">
        <v>80</v>
      </c>
      <c r="D70" s="327" t="s">
        <v>41</v>
      </c>
      <c r="E70" s="327" t="s">
        <v>41</v>
      </c>
      <c r="F70" s="327">
        <v>0.81818181818181823</v>
      </c>
      <c r="G70" s="327">
        <v>0.96363636363636362</v>
      </c>
      <c r="H70" s="327">
        <v>0.83636363636363631</v>
      </c>
      <c r="J70" s="331" t="s">
        <v>41</v>
      </c>
      <c r="K70" s="331" t="s">
        <v>41</v>
      </c>
      <c r="L70" s="331">
        <v>26</v>
      </c>
      <c r="M70" s="331">
        <v>25</v>
      </c>
      <c r="N70" s="331">
        <v>27</v>
      </c>
      <c r="O70" s="267"/>
    </row>
    <row r="71" spans="1:15" ht="15" x14ac:dyDescent="0.2">
      <c r="A71" s="321"/>
      <c r="B71" s="337" t="s">
        <v>49</v>
      </c>
      <c r="C71" s="326" t="s">
        <v>81</v>
      </c>
      <c r="D71" s="327" t="s">
        <v>41</v>
      </c>
      <c r="E71" s="327" t="s">
        <v>41</v>
      </c>
      <c r="F71" s="327">
        <v>0.42857142857142855</v>
      </c>
      <c r="G71" s="327">
        <v>0.2</v>
      </c>
      <c r="H71" s="327">
        <v>0.44444444444444442</v>
      </c>
      <c r="J71" s="331" t="s">
        <v>41</v>
      </c>
      <c r="K71" s="331" t="s">
        <v>41</v>
      </c>
      <c r="L71" s="331">
        <v>44</v>
      </c>
      <c r="M71" s="331">
        <v>47</v>
      </c>
      <c r="N71" s="331">
        <v>37</v>
      </c>
      <c r="O71" s="267"/>
    </row>
    <row r="72" spans="1:15" ht="15" x14ac:dyDescent="0.2">
      <c r="A72" s="321"/>
      <c r="B72" s="337" t="s">
        <v>207</v>
      </c>
      <c r="C72" s="326" t="s">
        <v>80</v>
      </c>
      <c r="D72" s="327" t="s">
        <v>41</v>
      </c>
      <c r="E72" s="327" t="s">
        <v>41</v>
      </c>
      <c r="F72" s="327">
        <v>0.31818181818181818</v>
      </c>
      <c r="G72" s="327">
        <v>9.0909090909090912E-2</v>
      </c>
      <c r="H72" s="327">
        <v>0.13636363636363635</v>
      </c>
      <c r="J72" s="331" t="s">
        <v>41</v>
      </c>
      <c r="K72" s="331" t="s">
        <v>41</v>
      </c>
      <c r="L72" s="331">
        <v>49</v>
      </c>
      <c r="M72" s="331">
        <v>55</v>
      </c>
      <c r="N72" s="331">
        <v>54</v>
      </c>
      <c r="O72" s="267"/>
    </row>
    <row r="73" spans="1:15" ht="15" x14ac:dyDescent="0.2">
      <c r="A73" s="321"/>
      <c r="B73" s="337" t="s">
        <v>82</v>
      </c>
      <c r="C73" s="326" t="s">
        <v>81</v>
      </c>
      <c r="D73" s="327" t="s">
        <v>41</v>
      </c>
      <c r="E73" s="327" t="s">
        <v>41</v>
      </c>
      <c r="F73" s="327">
        <v>0.16</v>
      </c>
      <c r="G73" s="327">
        <v>0</v>
      </c>
      <c r="H73" s="327">
        <v>0.22222222222222221</v>
      </c>
      <c r="J73" s="331" t="s">
        <v>41</v>
      </c>
      <c r="K73" s="331" t="s">
        <v>41</v>
      </c>
      <c r="L73" s="331">
        <v>59</v>
      </c>
      <c r="M73" s="331">
        <v>63</v>
      </c>
      <c r="N73" s="331">
        <v>50</v>
      </c>
      <c r="O73" s="267"/>
    </row>
    <row r="74" spans="1:15" ht="15" x14ac:dyDescent="0.2">
      <c r="A74" s="321"/>
      <c r="B74" s="337" t="s">
        <v>33</v>
      </c>
      <c r="C74" s="326" t="s">
        <v>297</v>
      </c>
      <c r="D74" s="327" t="s">
        <v>41</v>
      </c>
      <c r="E74" s="327" t="s">
        <v>41</v>
      </c>
      <c r="F74" s="327" t="s">
        <v>41</v>
      </c>
      <c r="G74" s="327">
        <v>2.35</v>
      </c>
      <c r="H74" s="327">
        <v>1.75</v>
      </c>
      <c r="J74" s="331" t="s">
        <v>41</v>
      </c>
      <c r="K74" s="331" t="s">
        <v>41</v>
      </c>
      <c r="L74" s="332" t="s">
        <v>41</v>
      </c>
      <c r="M74" s="331">
        <v>6</v>
      </c>
      <c r="N74" s="331">
        <v>8</v>
      </c>
      <c r="O74" s="267"/>
    </row>
    <row r="75" spans="1:15" ht="15" x14ac:dyDescent="0.2">
      <c r="A75" s="321"/>
      <c r="B75" s="337" t="s">
        <v>39</v>
      </c>
      <c r="C75" s="326" t="s">
        <v>297</v>
      </c>
      <c r="D75" s="327" t="s">
        <v>41</v>
      </c>
      <c r="E75" s="327" t="s">
        <v>41</v>
      </c>
      <c r="F75" s="327" t="s">
        <v>41</v>
      </c>
      <c r="G75" s="327">
        <v>1.8</v>
      </c>
      <c r="H75" s="327">
        <v>2.3666666666666667</v>
      </c>
      <c r="J75" s="331" t="s">
        <v>41</v>
      </c>
      <c r="K75" s="331" t="s">
        <v>41</v>
      </c>
      <c r="L75" s="332" t="s">
        <v>41</v>
      </c>
      <c r="M75" s="331">
        <v>10</v>
      </c>
      <c r="N75" s="331">
        <v>3</v>
      </c>
      <c r="O75" s="267"/>
    </row>
    <row r="76" spans="1:15" ht="15" x14ac:dyDescent="0.2">
      <c r="A76" s="68"/>
      <c r="B76" s="337" t="s">
        <v>37</v>
      </c>
      <c r="C76" s="326" t="s">
        <v>297</v>
      </c>
      <c r="D76" s="327" t="s">
        <v>41</v>
      </c>
      <c r="E76" s="327" t="s">
        <v>41</v>
      </c>
      <c r="F76" s="327" t="s">
        <v>41</v>
      </c>
      <c r="G76" s="327">
        <v>1.5185185185185186</v>
      </c>
      <c r="H76" s="327">
        <v>1.6296296296296295</v>
      </c>
      <c r="J76" s="331" t="s">
        <v>41</v>
      </c>
      <c r="K76" s="331" t="s">
        <v>41</v>
      </c>
      <c r="L76" s="332" t="s">
        <v>41</v>
      </c>
      <c r="M76" s="331">
        <v>12</v>
      </c>
      <c r="N76" s="331">
        <v>9</v>
      </c>
      <c r="O76" s="267"/>
    </row>
    <row r="77" spans="1:15" ht="15" x14ac:dyDescent="0.2">
      <c r="A77" s="320"/>
      <c r="B77" s="337" t="s">
        <v>40</v>
      </c>
      <c r="C77" s="326" t="s">
        <v>297</v>
      </c>
      <c r="D77" s="327" t="s">
        <v>41</v>
      </c>
      <c r="E77" s="327" t="s">
        <v>41</v>
      </c>
      <c r="F77" s="327" t="s">
        <v>41</v>
      </c>
      <c r="G77" s="327">
        <v>1.4074074074074074</v>
      </c>
      <c r="H77" s="327">
        <v>1.0740740740740742</v>
      </c>
      <c r="J77" s="331" t="s">
        <v>41</v>
      </c>
      <c r="K77" s="331" t="s">
        <v>41</v>
      </c>
      <c r="L77" s="332" t="s">
        <v>41</v>
      </c>
      <c r="M77" s="331">
        <v>13</v>
      </c>
      <c r="N77" s="331">
        <v>19</v>
      </c>
      <c r="O77" s="267"/>
    </row>
    <row r="78" spans="1:15" ht="15" x14ac:dyDescent="0.2">
      <c r="A78" s="321"/>
      <c r="B78" s="337" t="s">
        <v>31</v>
      </c>
      <c r="C78" s="326" t="s">
        <v>297</v>
      </c>
      <c r="D78" s="327" t="s">
        <v>41</v>
      </c>
      <c r="E78" s="327" t="s">
        <v>41</v>
      </c>
      <c r="F78" s="327" t="s">
        <v>41</v>
      </c>
      <c r="G78" s="327">
        <v>1</v>
      </c>
      <c r="H78" s="327">
        <v>1.35</v>
      </c>
      <c r="J78" s="331" t="s">
        <v>41</v>
      </c>
      <c r="K78" s="331" t="s">
        <v>41</v>
      </c>
      <c r="L78" s="332" t="s">
        <v>41</v>
      </c>
      <c r="M78" s="331">
        <v>22</v>
      </c>
      <c r="N78" s="331">
        <v>14</v>
      </c>
      <c r="O78" s="267"/>
    </row>
    <row r="79" spans="1:15" ht="15" x14ac:dyDescent="0.2">
      <c r="A79" s="321"/>
      <c r="B79" s="337" t="s">
        <v>32</v>
      </c>
      <c r="C79" s="326" t="s">
        <v>297</v>
      </c>
      <c r="D79" s="327" t="s">
        <v>41</v>
      </c>
      <c r="E79" s="327" t="s">
        <v>41</v>
      </c>
      <c r="F79" s="327" t="s">
        <v>41</v>
      </c>
      <c r="G79" s="327">
        <v>1</v>
      </c>
      <c r="H79" s="327">
        <v>0.83333333333333337</v>
      </c>
      <c r="J79" s="331" t="s">
        <v>41</v>
      </c>
      <c r="K79" s="331" t="s">
        <v>41</v>
      </c>
      <c r="L79" s="332" t="s">
        <v>41</v>
      </c>
      <c r="M79" s="331">
        <v>23</v>
      </c>
      <c r="N79" s="331">
        <v>28</v>
      </c>
      <c r="O79" s="267"/>
    </row>
    <row r="80" spans="1:15" ht="15" x14ac:dyDescent="0.2">
      <c r="A80" s="321"/>
      <c r="B80" s="337" t="s">
        <v>34</v>
      </c>
      <c r="C80" s="326" t="s">
        <v>297</v>
      </c>
      <c r="D80" s="327" t="s">
        <v>41</v>
      </c>
      <c r="E80" s="327" t="s">
        <v>41</v>
      </c>
      <c r="F80" s="327" t="s">
        <v>41</v>
      </c>
      <c r="G80" s="327">
        <v>0.55000000000000004</v>
      </c>
      <c r="H80" s="327">
        <v>1.05</v>
      </c>
      <c r="J80" s="331" t="s">
        <v>41</v>
      </c>
      <c r="K80" s="331" t="s">
        <v>41</v>
      </c>
      <c r="L80" s="332" t="s">
        <v>41</v>
      </c>
      <c r="M80" s="331">
        <v>34</v>
      </c>
      <c r="N80" s="331">
        <v>21</v>
      </c>
      <c r="O80" s="267"/>
    </row>
    <row r="81" spans="1:18" ht="15" x14ac:dyDescent="0.2">
      <c r="A81" s="321"/>
      <c r="B81" s="337" t="s">
        <v>68</v>
      </c>
      <c r="C81" s="326" t="s">
        <v>81</v>
      </c>
      <c r="D81" s="327" t="s">
        <v>41</v>
      </c>
      <c r="E81" s="327" t="s">
        <v>41</v>
      </c>
      <c r="F81" s="327" t="s">
        <v>41</v>
      </c>
      <c r="G81" s="327">
        <v>0.1</v>
      </c>
      <c r="H81" s="327">
        <v>0.3</v>
      </c>
      <c r="J81" s="331" t="s">
        <v>41</v>
      </c>
      <c r="K81" s="331" t="s">
        <v>41</v>
      </c>
      <c r="L81" s="332" t="s">
        <v>41</v>
      </c>
      <c r="M81" s="331">
        <v>54</v>
      </c>
      <c r="N81" s="331">
        <v>47</v>
      </c>
      <c r="O81" s="267"/>
    </row>
    <row r="82" spans="1:18" ht="15" x14ac:dyDescent="0.2">
      <c r="A82" s="68"/>
      <c r="B82" s="337" t="s">
        <v>205</v>
      </c>
      <c r="C82" s="326" t="s">
        <v>84</v>
      </c>
      <c r="D82" s="327" t="s">
        <v>41</v>
      </c>
      <c r="E82" s="327" t="s">
        <v>41</v>
      </c>
      <c r="F82" s="327" t="s">
        <v>41</v>
      </c>
      <c r="G82" s="327">
        <v>0</v>
      </c>
      <c r="H82" s="327">
        <v>0</v>
      </c>
      <c r="J82" s="331" t="s">
        <v>41</v>
      </c>
      <c r="K82" s="331" t="s">
        <v>41</v>
      </c>
      <c r="L82" s="332" t="s">
        <v>41</v>
      </c>
      <c r="M82" s="331">
        <v>66</v>
      </c>
      <c r="N82" s="331">
        <v>64</v>
      </c>
      <c r="O82" s="267"/>
    </row>
    <row r="83" spans="1:18" ht="15" x14ac:dyDescent="0.2">
      <c r="A83" s="321"/>
      <c r="B83" s="338" t="s">
        <v>47</v>
      </c>
      <c r="C83" s="328" t="s">
        <v>80</v>
      </c>
      <c r="D83" s="329" t="s">
        <v>41</v>
      </c>
      <c r="E83" s="329" t="s">
        <v>41</v>
      </c>
      <c r="F83" s="329" t="s">
        <v>41</v>
      </c>
      <c r="G83" s="329" t="s">
        <v>41</v>
      </c>
      <c r="H83" s="329">
        <v>0.1111111111111111</v>
      </c>
      <c r="J83" s="333" t="s">
        <v>41</v>
      </c>
      <c r="K83" s="333" t="s">
        <v>41</v>
      </c>
      <c r="L83" s="333" t="s">
        <v>41</v>
      </c>
      <c r="M83" s="334" t="s">
        <v>41</v>
      </c>
      <c r="N83" s="334">
        <v>58</v>
      </c>
      <c r="O83" s="267"/>
    </row>
    <row r="84" spans="1:18" ht="13" x14ac:dyDescent="0.15"/>
    <row r="85" spans="1:18" ht="13" x14ac:dyDescent="0.15"/>
    <row r="86" spans="1:18" ht="13" x14ac:dyDescent="0.15"/>
    <row r="87" spans="1:18" ht="13" x14ac:dyDescent="0.15"/>
    <row r="88" spans="1:18" ht="13" x14ac:dyDescent="0.15"/>
    <row r="89" spans="1:18" ht="15" x14ac:dyDescent="0.2">
      <c r="R89" s="266"/>
    </row>
    <row r="90" spans="1:18" ht="15" x14ac:dyDescent="0.2">
      <c r="A90" s="68"/>
    </row>
    <row r="91" spans="1:18" ht="15" x14ac:dyDescent="0.2">
      <c r="A91" s="68"/>
    </row>
    <row r="92" spans="1:18" ht="15" x14ac:dyDescent="0.2">
      <c r="A92" s="68"/>
    </row>
    <row r="93" spans="1:18" ht="15" x14ac:dyDescent="0.2">
      <c r="A93" s="68"/>
    </row>
    <row r="94" spans="1:18" ht="15" x14ac:dyDescent="0.2">
      <c r="A94" s="68"/>
    </row>
    <row r="95" spans="1:18" ht="15" x14ac:dyDescent="0.2">
      <c r="A95" s="68"/>
    </row>
    <row r="96" spans="1:18" ht="15" x14ac:dyDescent="0.2">
      <c r="A96" s="68"/>
    </row>
    <row r="97" spans="1:1" ht="15" x14ac:dyDescent="0.2">
      <c r="A97" s="68"/>
    </row>
    <row r="98" spans="1:1" ht="15" x14ac:dyDescent="0.2">
      <c r="A98" s="68"/>
    </row>
    <row r="99" spans="1:1" ht="15" x14ac:dyDescent="0.2">
      <c r="A99" s="68"/>
    </row>
    <row r="100" spans="1:1" ht="15" x14ac:dyDescent="0.2">
      <c r="A100" s="68"/>
    </row>
    <row r="101" spans="1:1" ht="15" x14ac:dyDescent="0.2">
      <c r="A101" s="68"/>
    </row>
    <row r="102" spans="1:1" ht="15" x14ac:dyDescent="0.2">
      <c r="A102" s="68"/>
    </row>
    <row r="103" spans="1:1" ht="15" x14ac:dyDescent="0.2">
      <c r="A103" s="68"/>
    </row>
    <row r="104" spans="1:1" ht="15" x14ac:dyDescent="0.2">
      <c r="A104" s="68"/>
    </row>
    <row r="105" spans="1:1" ht="15" x14ac:dyDescent="0.2">
      <c r="A105" s="68"/>
    </row>
    <row r="106" spans="1:1" ht="15" x14ac:dyDescent="0.2">
      <c r="A106" s="68"/>
    </row>
    <row r="107" spans="1:1" ht="15" x14ac:dyDescent="0.2">
      <c r="A107" s="68"/>
    </row>
    <row r="108" spans="1:1" ht="15" x14ac:dyDescent="0.2">
      <c r="A108" s="68"/>
    </row>
    <row r="109" spans="1:1" ht="15" x14ac:dyDescent="0.2">
      <c r="A109" s="68"/>
    </row>
    <row r="110" spans="1:1" ht="15" x14ac:dyDescent="0.2">
      <c r="A110" s="68"/>
    </row>
    <row r="111" spans="1:1" ht="15" x14ac:dyDescent="0.2">
      <c r="A111" s="68"/>
    </row>
    <row r="112" spans="1:1" ht="15" x14ac:dyDescent="0.2">
      <c r="A112" s="68"/>
    </row>
    <row r="113" spans="1:1" ht="15" x14ac:dyDescent="0.2">
      <c r="A113" s="68"/>
    </row>
    <row r="114" spans="1:1" ht="15" x14ac:dyDescent="0.2">
      <c r="A114" s="68"/>
    </row>
    <row r="115" spans="1:1" ht="15" x14ac:dyDescent="0.2">
      <c r="A115" s="68"/>
    </row>
    <row r="116" spans="1:1" ht="15" x14ac:dyDescent="0.2">
      <c r="A116" s="68"/>
    </row>
    <row r="117" spans="1:1" ht="15" x14ac:dyDescent="0.2">
      <c r="A117" s="68"/>
    </row>
    <row r="118" spans="1:1" ht="15" x14ac:dyDescent="0.2">
      <c r="A118" s="68"/>
    </row>
    <row r="119" spans="1:1" ht="15" x14ac:dyDescent="0.2">
      <c r="A119" s="68"/>
    </row>
    <row r="120" spans="1:1" ht="15" x14ac:dyDescent="0.2">
      <c r="A120" s="68"/>
    </row>
    <row r="121" spans="1:1" ht="15" x14ac:dyDescent="0.2">
      <c r="A121" s="68"/>
    </row>
    <row r="122" spans="1:1" ht="15" x14ac:dyDescent="0.2">
      <c r="A122" s="68"/>
    </row>
    <row r="123" spans="1:1" ht="15" x14ac:dyDescent="0.2">
      <c r="A123" s="68"/>
    </row>
    <row r="124" spans="1:1" ht="15" x14ac:dyDescent="0.2">
      <c r="A124" s="68"/>
    </row>
    <row r="125" spans="1:1" ht="15" x14ac:dyDescent="0.2">
      <c r="A125" s="68"/>
    </row>
    <row r="126" spans="1:1" ht="15" x14ac:dyDescent="0.2">
      <c r="A126" s="68"/>
    </row>
    <row r="127" spans="1:1" ht="15" x14ac:dyDescent="0.2">
      <c r="A127" s="68"/>
    </row>
    <row r="128" spans="1:1" ht="15" x14ac:dyDescent="0.2">
      <c r="A128" s="68"/>
    </row>
    <row r="129" spans="1:1" ht="15" x14ac:dyDescent="0.2">
      <c r="A129" s="68"/>
    </row>
    <row r="130" spans="1:1" ht="15" x14ac:dyDescent="0.2">
      <c r="A130" s="68"/>
    </row>
    <row r="131" spans="1:1" ht="15" x14ac:dyDescent="0.2">
      <c r="A131" s="68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5"/>
  <sheetViews>
    <sheetView workbookViewId="0"/>
  </sheetViews>
  <sheetFormatPr baseColWidth="10" defaultRowHeight="16" x14ac:dyDescent="0.15"/>
  <sheetData>
    <row r="1" spans="1:22" ht="15" x14ac:dyDescent="0.2">
      <c r="A1" s="22"/>
      <c r="B1" s="23"/>
      <c r="C1" s="23"/>
      <c r="D1" s="23"/>
    </row>
    <row r="2" spans="1:22" ht="19" x14ac:dyDescent="0.2">
      <c r="A2" s="36" t="s">
        <v>283</v>
      </c>
      <c r="B2" s="29" t="s">
        <v>366</v>
      </c>
      <c r="C2" s="276"/>
      <c r="D2" s="276"/>
      <c r="E2" s="276"/>
      <c r="F2" s="276"/>
      <c r="G2" s="276"/>
      <c r="H2" s="276"/>
      <c r="I2" s="276"/>
      <c r="J2" s="276"/>
      <c r="K2" s="438"/>
      <c r="L2" s="438"/>
      <c r="M2" s="438"/>
      <c r="N2" s="19"/>
      <c r="O2" s="19"/>
      <c r="P2" s="19"/>
      <c r="Q2" s="19"/>
      <c r="R2" s="19"/>
      <c r="S2" s="19"/>
      <c r="T2" s="19"/>
    </row>
    <row r="3" spans="1:22" ht="28" x14ac:dyDescent="0.2">
      <c r="A3" s="15"/>
      <c r="B3" s="456" t="s">
        <v>92</v>
      </c>
      <c r="C3" s="94"/>
      <c r="D3" s="496" t="s">
        <v>355</v>
      </c>
      <c r="E3" s="92"/>
      <c r="F3" s="495" t="s">
        <v>19</v>
      </c>
      <c r="G3" s="495"/>
      <c r="H3" s="495"/>
      <c r="I3" s="495"/>
      <c r="J3" s="495"/>
    </row>
    <row r="4" spans="1:22" ht="15" x14ac:dyDescent="0.2">
      <c r="A4" s="15"/>
      <c r="B4" s="457"/>
      <c r="C4" s="418"/>
      <c r="D4" s="497"/>
      <c r="E4" s="92"/>
      <c r="F4" s="195">
        <v>2017</v>
      </c>
      <c r="G4" s="195"/>
      <c r="H4" s="195"/>
      <c r="I4" s="195"/>
      <c r="J4" s="195"/>
    </row>
    <row r="5" spans="1:22" ht="15" x14ac:dyDescent="0.2">
      <c r="A5" s="15"/>
      <c r="B5" s="416"/>
      <c r="C5" s="418"/>
      <c r="D5" s="434"/>
      <c r="E5" s="92"/>
      <c r="F5" s="219"/>
      <c r="G5" s="219"/>
      <c r="H5" s="219"/>
      <c r="I5" s="219"/>
      <c r="J5" s="219"/>
    </row>
    <row r="6" spans="1:22" ht="15" x14ac:dyDescent="0.2">
      <c r="A6" s="15"/>
      <c r="B6" s="61" t="s">
        <v>328</v>
      </c>
      <c r="C6" s="417"/>
      <c r="D6" s="63">
        <v>9373</v>
      </c>
      <c r="E6" s="206"/>
      <c r="F6" s="435">
        <v>1</v>
      </c>
      <c r="G6" s="12"/>
      <c r="H6" s="12"/>
      <c r="I6" s="12"/>
      <c r="J6" s="12"/>
      <c r="N6" s="14"/>
      <c r="O6" s="14"/>
      <c r="P6" s="14"/>
      <c r="Q6" s="14"/>
      <c r="R6" s="14"/>
      <c r="S6" s="14"/>
      <c r="T6" s="14"/>
      <c r="U6" s="14"/>
      <c r="V6" s="14"/>
    </row>
    <row r="7" spans="1:22" ht="15" x14ac:dyDescent="0.2">
      <c r="A7" s="15"/>
      <c r="B7" s="61" t="s">
        <v>325</v>
      </c>
      <c r="C7" s="417"/>
      <c r="D7" s="63">
        <v>7454</v>
      </c>
      <c r="E7" s="12"/>
      <c r="F7" s="435">
        <v>2</v>
      </c>
      <c r="G7" s="204"/>
      <c r="H7" s="204"/>
      <c r="I7" s="204"/>
      <c r="J7" s="204"/>
      <c r="S7" s="14"/>
      <c r="T7" s="14"/>
      <c r="U7" s="14"/>
      <c r="V7" s="14"/>
    </row>
    <row r="8" spans="1:22" ht="15" x14ac:dyDescent="0.2">
      <c r="A8" s="15"/>
      <c r="B8" s="61" t="s">
        <v>323</v>
      </c>
      <c r="C8" s="159"/>
      <c r="D8" s="63">
        <v>4362</v>
      </c>
      <c r="E8" s="200"/>
      <c r="F8" s="435">
        <v>3</v>
      </c>
      <c r="G8" s="204"/>
      <c r="H8" s="204"/>
      <c r="I8" s="204"/>
      <c r="J8" s="204"/>
      <c r="S8" s="14"/>
      <c r="T8" s="14"/>
      <c r="U8" s="14"/>
      <c r="V8" s="14"/>
    </row>
    <row r="9" spans="1:22" ht="15" x14ac:dyDescent="0.2">
      <c r="A9" s="15"/>
      <c r="B9" s="430" t="s">
        <v>339</v>
      </c>
      <c r="C9" s="159"/>
      <c r="D9" s="436">
        <v>4118</v>
      </c>
      <c r="E9" s="200"/>
      <c r="F9" s="437">
        <v>4</v>
      </c>
      <c r="G9" s="204"/>
      <c r="H9" s="204"/>
      <c r="I9" s="204"/>
      <c r="J9" s="204"/>
      <c r="S9" s="14"/>
      <c r="T9" s="14"/>
      <c r="U9" s="14"/>
      <c r="V9" s="14"/>
    </row>
    <row r="10" spans="1:22" ht="15" x14ac:dyDescent="0.2">
      <c r="A10" s="15"/>
      <c r="B10" s="61" t="s">
        <v>324</v>
      </c>
      <c r="C10" s="417"/>
      <c r="D10" s="63">
        <v>3582</v>
      </c>
      <c r="E10" s="206"/>
      <c r="F10" s="435">
        <v>5</v>
      </c>
      <c r="S10" s="14"/>
      <c r="T10" s="14"/>
      <c r="U10" s="14"/>
      <c r="V10" s="14"/>
    </row>
    <row r="11" spans="1:22" ht="15" x14ac:dyDescent="0.2">
      <c r="A11" s="15"/>
      <c r="B11" s="61" t="s">
        <v>321</v>
      </c>
      <c r="C11" s="417"/>
      <c r="D11" s="63">
        <v>3327</v>
      </c>
      <c r="E11" s="206"/>
      <c r="F11" s="435">
        <v>6</v>
      </c>
      <c r="G11" s="204"/>
      <c r="H11" s="204"/>
      <c r="I11" s="204"/>
      <c r="J11" s="204"/>
      <c r="S11" s="14"/>
      <c r="T11" s="14"/>
      <c r="U11" s="14"/>
      <c r="V11" s="14"/>
    </row>
    <row r="12" spans="1:22" ht="15" x14ac:dyDescent="0.2">
      <c r="A12" s="15"/>
      <c r="B12" s="61" t="s">
        <v>337</v>
      </c>
      <c r="C12" s="205"/>
      <c r="D12" s="63">
        <v>2586</v>
      </c>
      <c r="E12" s="159"/>
      <c r="F12" s="435">
        <v>7</v>
      </c>
      <c r="G12" s="204"/>
      <c r="H12" s="204"/>
      <c r="I12" s="204"/>
      <c r="J12" s="204"/>
      <c r="S12" s="14"/>
      <c r="T12" s="14"/>
      <c r="U12" s="14"/>
      <c r="V12" s="14"/>
    </row>
    <row r="13" spans="1:22" ht="15" x14ac:dyDescent="0.2">
      <c r="A13" s="15"/>
      <c r="B13" s="61" t="s">
        <v>319</v>
      </c>
      <c r="C13" s="205"/>
      <c r="D13" s="63">
        <v>2282</v>
      </c>
      <c r="E13" s="159"/>
      <c r="F13" s="435">
        <v>8</v>
      </c>
      <c r="G13" s="204"/>
      <c r="H13" s="204"/>
      <c r="I13" s="204"/>
      <c r="J13" s="204"/>
      <c r="P13" s="384"/>
      <c r="S13" s="14"/>
      <c r="T13" s="14"/>
      <c r="U13" s="14"/>
      <c r="V13" s="14"/>
    </row>
    <row r="14" spans="1:22" ht="15" x14ac:dyDescent="0.2">
      <c r="A14" s="15"/>
      <c r="B14" s="61" t="s">
        <v>329</v>
      </c>
      <c r="C14" s="420"/>
      <c r="D14" s="63">
        <v>1904</v>
      </c>
      <c r="E14" s="159"/>
      <c r="F14" s="435">
        <v>9</v>
      </c>
      <c r="G14" s="204"/>
      <c r="H14" s="204"/>
      <c r="I14" s="204"/>
      <c r="J14" s="204"/>
      <c r="S14" s="14"/>
      <c r="T14" s="14"/>
      <c r="U14" s="14"/>
      <c r="V14" s="14"/>
    </row>
    <row r="15" spans="1:22" ht="15" x14ac:dyDescent="0.2">
      <c r="A15" s="15"/>
      <c r="B15" s="61" t="s">
        <v>334</v>
      </c>
      <c r="C15" s="207"/>
      <c r="D15" s="63">
        <v>1539</v>
      </c>
      <c r="E15" s="200"/>
      <c r="F15" s="435">
        <v>10</v>
      </c>
      <c r="G15" s="204"/>
      <c r="H15" s="204"/>
      <c r="I15" s="204"/>
      <c r="J15" s="204"/>
      <c r="S15" s="14"/>
      <c r="T15" s="14"/>
      <c r="U15" s="14"/>
      <c r="V15" s="14"/>
    </row>
    <row r="16" spans="1:22" ht="15" x14ac:dyDescent="0.2">
      <c r="A16" s="15"/>
      <c r="B16" s="61" t="s">
        <v>336</v>
      </c>
      <c r="C16" s="159"/>
      <c r="D16" s="63">
        <v>1435</v>
      </c>
      <c r="E16" s="159"/>
      <c r="F16" s="435">
        <v>11</v>
      </c>
      <c r="G16" s="204"/>
      <c r="H16" s="204"/>
      <c r="I16" s="204"/>
      <c r="J16" s="204"/>
      <c r="S16" s="14"/>
      <c r="T16" s="14"/>
      <c r="U16" s="14"/>
      <c r="V16" s="14"/>
    </row>
    <row r="17" spans="1:22" ht="15" x14ac:dyDescent="0.2">
      <c r="A17" s="15"/>
      <c r="B17" s="61" t="s">
        <v>326</v>
      </c>
      <c r="C17" s="420"/>
      <c r="D17" s="63">
        <v>1098</v>
      </c>
      <c r="E17" s="159"/>
      <c r="F17" s="435">
        <v>12</v>
      </c>
      <c r="G17" s="204"/>
      <c r="H17" s="204"/>
      <c r="I17" s="204"/>
      <c r="J17" s="204"/>
      <c r="S17" s="14"/>
      <c r="T17" s="14"/>
      <c r="U17" s="14"/>
      <c r="V17" s="14"/>
    </row>
    <row r="18" spans="1:22" ht="15" x14ac:dyDescent="0.2">
      <c r="A18" s="15"/>
      <c r="B18" s="61" t="s">
        <v>320</v>
      </c>
      <c r="C18" s="205"/>
      <c r="D18" s="63">
        <v>1026</v>
      </c>
      <c r="E18" s="159"/>
      <c r="F18" s="435">
        <v>13</v>
      </c>
      <c r="G18" s="204"/>
      <c r="H18" s="204"/>
      <c r="I18" s="204"/>
      <c r="J18" s="204"/>
      <c r="S18" s="14"/>
      <c r="T18" s="14"/>
      <c r="U18" s="14"/>
      <c r="V18" s="14"/>
    </row>
    <row r="19" spans="1:22" ht="15" x14ac:dyDescent="0.2">
      <c r="A19" s="15"/>
      <c r="B19" s="61" t="s">
        <v>318</v>
      </c>
      <c r="C19" s="420"/>
      <c r="D19" s="63">
        <v>993</v>
      </c>
      <c r="E19" s="200"/>
      <c r="F19" s="435">
        <v>14</v>
      </c>
      <c r="G19" s="204"/>
      <c r="H19" s="204"/>
      <c r="I19" s="204"/>
      <c r="J19" s="204"/>
      <c r="S19" s="14"/>
      <c r="T19" s="14"/>
      <c r="U19" s="14"/>
      <c r="V19" s="14"/>
    </row>
    <row r="20" spans="1:22" ht="15" x14ac:dyDescent="0.2">
      <c r="A20" s="15"/>
      <c r="B20" s="61" t="s">
        <v>322</v>
      </c>
      <c r="C20" s="417"/>
      <c r="D20" s="63">
        <v>907</v>
      </c>
      <c r="E20" s="159"/>
      <c r="F20" s="435">
        <v>15</v>
      </c>
      <c r="G20" s="204"/>
      <c r="H20" s="204"/>
      <c r="I20" s="204"/>
      <c r="J20" s="204"/>
      <c r="S20" s="14"/>
      <c r="T20" s="14"/>
      <c r="U20" s="14"/>
      <c r="V20" s="14"/>
    </row>
    <row r="21" spans="1:22" ht="15" x14ac:dyDescent="0.2">
      <c r="A21" s="15"/>
      <c r="B21" s="61" t="s">
        <v>341</v>
      </c>
      <c r="C21" s="205"/>
      <c r="D21" s="63">
        <v>638</v>
      </c>
      <c r="E21" s="159"/>
      <c r="F21" s="435">
        <v>16</v>
      </c>
      <c r="G21" s="204"/>
      <c r="H21" s="204"/>
      <c r="I21" s="204"/>
      <c r="J21" s="204"/>
      <c r="S21" s="14"/>
      <c r="T21" s="14"/>
      <c r="U21" s="14"/>
      <c r="V21" s="14"/>
    </row>
    <row r="22" spans="1:22" ht="15" x14ac:dyDescent="0.2">
      <c r="A22" s="15"/>
      <c r="B22" s="61" t="s">
        <v>331</v>
      </c>
      <c r="C22" s="205"/>
      <c r="D22" s="63">
        <v>632</v>
      </c>
      <c r="E22" s="207"/>
      <c r="F22" s="435">
        <v>17</v>
      </c>
      <c r="G22" s="204"/>
      <c r="H22" s="204"/>
      <c r="I22" s="204"/>
      <c r="J22" s="204"/>
      <c r="S22" s="14"/>
      <c r="T22" s="14"/>
      <c r="U22" s="14"/>
      <c r="V22" s="14"/>
    </row>
    <row r="23" spans="1:22" ht="15" x14ac:dyDescent="0.2">
      <c r="A23" s="15"/>
      <c r="B23" s="61" t="s">
        <v>327</v>
      </c>
      <c r="C23" s="417"/>
      <c r="D23" s="63">
        <v>629</v>
      </c>
      <c r="E23" s="200"/>
      <c r="F23" s="435">
        <v>18</v>
      </c>
      <c r="G23" s="204"/>
      <c r="H23" s="204"/>
      <c r="I23" s="204"/>
      <c r="J23" s="204"/>
      <c r="S23" s="14"/>
      <c r="T23" s="14"/>
      <c r="U23" s="14"/>
      <c r="V23" s="14"/>
    </row>
    <row r="24" spans="1:22" ht="15" x14ac:dyDescent="0.2">
      <c r="A24" s="15"/>
      <c r="B24" s="61" t="s">
        <v>343</v>
      </c>
      <c r="C24" s="159"/>
      <c r="D24" s="63">
        <v>552</v>
      </c>
      <c r="E24" s="207"/>
      <c r="F24" s="435">
        <v>19</v>
      </c>
      <c r="G24" s="204"/>
      <c r="H24" s="204"/>
      <c r="I24" s="204"/>
      <c r="J24" s="204"/>
      <c r="S24" s="14"/>
      <c r="T24" s="14"/>
      <c r="U24" s="14"/>
      <c r="V24" s="14"/>
    </row>
    <row r="25" spans="1:22" ht="15" x14ac:dyDescent="0.2">
      <c r="A25" s="15"/>
      <c r="B25" s="61" t="s">
        <v>317</v>
      </c>
      <c r="C25" s="421"/>
      <c r="D25" s="63">
        <v>440</v>
      </c>
      <c r="E25" s="159"/>
      <c r="F25" s="435">
        <v>20</v>
      </c>
      <c r="G25" s="204"/>
      <c r="H25" s="204"/>
      <c r="I25" s="204"/>
      <c r="J25" s="204"/>
      <c r="S25" s="14"/>
      <c r="T25" s="14"/>
      <c r="U25" s="14"/>
      <c r="V25" s="14"/>
    </row>
    <row r="26" spans="1:22" ht="15" x14ac:dyDescent="0.2">
      <c r="A26" s="15"/>
      <c r="B26" s="61" t="s">
        <v>342</v>
      </c>
      <c r="C26" s="417"/>
      <c r="D26" s="63">
        <v>407</v>
      </c>
      <c r="E26" s="159"/>
      <c r="F26" s="435">
        <v>21</v>
      </c>
      <c r="G26" s="204"/>
      <c r="H26" s="204"/>
      <c r="I26" s="204"/>
      <c r="J26" s="204"/>
      <c r="S26" s="14"/>
      <c r="T26" s="14"/>
      <c r="U26" s="14"/>
      <c r="V26" s="14"/>
    </row>
    <row r="27" spans="1:22" ht="15" x14ac:dyDescent="0.2">
      <c r="A27" s="15"/>
      <c r="B27" s="61" t="s">
        <v>340</v>
      </c>
      <c r="C27" s="159"/>
      <c r="D27" s="63">
        <v>326</v>
      </c>
      <c r="E27" s="207"/>
      <c r="F27" s="435">
        <v>22</v>
      </c>
      <c r="G27" s="204"/>
      <c r="H27" s="204"/>
      <c r="I27" s="204"/>
      <c r="J27" s="204"/>
      <c r="S27" s="14"/>
      <c r="T27" s="14"/>
      <c r="U27" s="14"/>
      <c r="V27" s="14"/>
    </row>
    <row r="28" spans="1:22" ht="15" x14ac:dyDescent="0.2">
      <c r="A28" s="15"/>
      <c r="B28" s="61" t="s">
        <v>332</v>
      </c>
      <c r="C28" s="159"/>
      <c r="D28" s="63">
        <v>293</v>
      </c>
      <c r="E28" s="207"/>
      <c r="F28" s="435">
        <v>23</v>
      </c>
      <c r="G28" s="204"/>
      <c r="H28" s="204"/>
      <c r="I28" s="204"/>
      <c r="J28" s="204"/>
      <c r="S28" s="14"/>
      <c r="T28" s="14"/>
      <c r="U28" s="14"/>
      <c r="V28" s="14"/>
    </row>
    <row r="29" spans="1:22" ht="15" x14ac:dyDescent="0.2">
      <c r="A29" s="15"/>
      <c r="B29" s="61" t="s">
        <v>333</v>
      </c>
      <c r="C29" s="420"/>
      <c r="D29" s="63">
        <v>278</v>
      </c>
      <c r="E29" s="207"/>
      <c r="F29" s="435">
        <v>24</v>
      </c>
      <c r="G29" s="204"/>
      <c r="H29" s="204"/>
      <c r="I29" s="204"/>
      <c r="J29" s="204"/>
      <c r="S29" s="14"/>
      <c r="T29" s="14"/>
      <c r="U29" s="14"/>
      <c r="V29" s="14"/>
    </row>
    <row r="30" spans="1:22" ht="15" x14ac:dyDescent="0.2">
      <c r="A30" s="15"/>
      <c r="B30" s="61" t="s">
        <v>335</v>
      </c>
      <c r="C30" s="159"/>
      <c r="D30" s="63">
        <v>141</v>
      </c>
      <c r="E30" s="207"/>
      <c r="F30" s="435">
        <v>25</v>
      </c>
      <c r="G30" s="204"/>
      <c r="H30" s="204"/>
      <c r="I30" s="204"/>
      <c r="J30" s="204"/>
      <c r="S30" s="14"/>
      <c r="T30" s="14"/>
      <c r="U30" s="14"/>
      <c r="V30" s="14"/>
    </row>
    <row r="31" spans="1:22" ht="15" x14ac:dyDescent="0.2">
      <c r="A31" s="15"/>
      <c r="B31" s="61" t="s">
        <v>330</v>
      </c>
      <c r="C31" s="159"/>
      <c r="D31" s="63">
        <v>126</v>
      </c>
      <c r="E31" s="207"/>
      <c r="F31" s="435">
        <v>26</v>
      </c>
      <c r="G31" s="204"/>
      <c r="H31" s="204"/>
      <c r="I31" s="204"/>
      <c r="J31" s="204"/>
      <c r="S31" s="14"/>
      <c r="T31" s="14"/>
      <c r="U31" s="14"/>
      <c r="V31" s="14"/>
    </row>
    <row r="32" spans="1:22" ht="15" x14ac:dyDescent="0.2">
      <c r="A32" s="15"/>
      <c r="B32" s="61" t="s">
        <v>338</v>
      </c>
      <c r="C32" s="159"/>
      <c r="D32" s="63">
        <v>97</v>
      </c>
      <c r="E32" s="159"/>
      <c r="F32" s="435">
        <v>27</v>
      </c>
      <c r="G32" s="204"/>
      <c r="H32" s="204"/>
      <c r="I32" s="204"/>
      <c r="J32" s="204"/>
      <c r="S32" s="14"/>
      <c r="T32" s="14"/>
      <c r="U32" s="14"/>
      <c r="V32" s="14"/>
    </row>
    <row r="33" spans="1:22" ht="15" x14ac:dyDescent="0.2">
      <c r="A33" s="15"/>
      <c r="B33" s="61" t="s">
        <v>344</v>
      </c>
      <c r="C33" s="205"/>
      <c r="D33" s="63">
        <v>72</v>
      </c>
      <c r="E33" s="207"/>
      <c r="F33" s="435">
        <v>28</v>
      </c>
      <c r="G33" s="204"/>
      <c r="H33" s="204"/>
      <c r="I33" s="204"/>
      <c r="J33" s="204"/>
      <c r="S33" s="14"/>
      <c r="T33" s="14"/>
      <c r="U33" s="14"/>
      <c r="V33" s="14"/>
    </row>
    <row r="34" spans="1:22" ht="15" x14ac:dyDescent="0.2">
      <c r="A34" s="15"/>
      <c r="C34" s="205"/>
      <c r="E34" s="207"/>
      <c r="G34" s="204"/>
      <c r="H34" s="204"/>
      <c r="I34" s="204"/>
      <c r="J34" s="204"/>
      <c r="S34" s="14"/>
      <c r="T34" s="14"/>
      <c r="U34" s="14"/>
      <c r="V34" s="14"/>
    </row>
    <row r="35" spans="1:22" ht="15" x14ac:dyDescent="0.2">
      <c r="A35" s="14"/>
      <c r="B35" s="112"/>
      <c r="C35" s="205"/>
      <c r="D35" s="207"/>
      <c r="E35" s="207"/>
      <c r="F35" s="205"/>
      <c r="G35" s="207"/>
      <c r="H35" s="205"/>
      <c r="I35" s="205"/>
      <c r="J35" s="205"/>
      <c r="N35" s="14"/>
      <c r="O35" s="14"/>
      <c r="P35" s="14"/>
      <c r="Q35" s="14"/>
      <c r="R35" s="14"/>
      <c r="S35" s="14"/>
      <c r="T35" s="14"/>
      <c r="U35" s="14"/>
      <c r="V35" s="14"/>
    </row>
    <row r="36" spans="1:22" ht="14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</row>
    <row r="37" spans="1:22" ht="14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</row>
    <row r="38" spans="1:22" ht="14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</row>
    <row r="39" spans="1:22" ht="14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</row>
    <row r="40" spans="1:22" ht="14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</row>
    <row r="41" spans="1:22" ht="14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</row>
    <row r="42" spans="1:22" ht="14" x14ac:dyDescent="0.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</row>
    <row r="43" spans="1:22" ht="14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</row>
    <row r="44" spans="1:22" ht="14" x14ac:dyDescent="0.2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</row>
    <row r="45" spans="1:22" ht="15" x14ac:dyDescent="0.2">
      <c r="A45" s="15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R45" s="14"/>
      <c r="S45" s="14"/>
      <c r="T45" s="14"/>
      <c r="U45" s="14"/>
      <c r="V45" s="14"/>
    </row>
    <row r="46" spans="1:22" ht="15" x14ac:dyDescent="0.2">
      <c r="A46" s="15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R46" s="14"/>
      <c r="S46" s="14"/>
      <c r="T46" s="14"/>
      <c r="U46" s="14"/>
      <c r="V46" s="14"/>
    </row>
    <row r="47" spans="1:22" ht="15" x14ac:dyDescent="0.2">
      <c r="A47" s="15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R47" s="14"/>
      <c r="S47" s="14"/>
      <c r="T47" s="14"/>
      <c r="U47" s="14"/>
      <c r="V47" s="14"/>
    </row>
    <row r="48" spans="1:22" ht="15" x14ac:dyDescent="0.2">
      <c r="A48" s="15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R48" s="14"/>
      <c r="S48" s="14"/>
      <c r="T48" s="14"/>
      <c r="U48" s="14"/>
      <c r="V48" s="14"/>
    </row>
    <row r="49" spans="1:22" ht="15" x14ac:dyDescent="0.2">
      <c r="A49" s="15"/>
      <c r="B49" s="418"/>
      <c r="C49" s="418"/>
      <c r="D49" s="418"/>
      <c r="E49" s="418"/>
      <c r="F49" s="418"/>
      <c r="G49" s="418"/>
      <c r="H49" s="418"/>
      <c r="I49" s="418"/>
      <c r="J49" s="418"/>
      <c r="N49" s="14"/>
      <c r="R49" s="14"/>
      <c r="S49" s="14"/>
      <c r="T49" s="14"/>
      <c r="U49" s="14"/>
      <c r="V49" s="14"/>
    </row>
    <row r="50" spans="1:22" ht="15" x14ac:dyDescent="0.2">
      <c r="A50" s="15"/>
      <c r="B50" s="418"/>
      <c r="C50" s="418"/>
      <c r="D50" s="418"/>
      <c r="E50" s="418"/>
      <c r="F50" s="418"/>
      <c r="G50" s="418"/>
      <c r="H50" s="418"/>
      <c r="I50" s="418"/>
      <c r="J50" s="418"/>
      <c r="N50" s="14"/>
      <c r="R50" s="14"/>
      <c r="S50" s="14"/>
      <c r="T50" s="14"/>
      <c r="U50" s="14"/>
      <c r="V50" s="14"/>
    </row>
    <row r="51" spans="1:22" ht="15" x14ac:dyDescent="0.2">
      <c r="A51" s="15"/>
      <c r="B51" s="418"/>
      <c r="C51" s="418"/>
      <c r="D51" s="418"/>
      <c r="E51" s="418"/>
      <c r="F51" s="418"/>
      <c r="G51" s="418"/>
      <c r="H51" s="418"/>
      <c r="I51" s="418"/>
      <c r="J51" s="418"/>
    </row>
    <row r="52" spans="1:22" ht="15" x14ac:dyDescent="0.2">
      <c r="A52" s="15"/>
      <c r="B52" s="418"/>
      <c r="C52" s="418"/>
      <c r="D52" s="418"/>
      <c r="E52" s="418"/>
      <c r="F52" s="418"/>
      <c r="G52" s="418"/>
      <c r="H52" s="418"/>
      <c r="I52" s="418"/>
      <c r="J52" s="418"/>
    </row>
    <row r="53" spans="1:22" ht="15" x14ac:dyDescent="0.2">
      <c r="A53" s="15"/>
      <c r="B53" s="418"/>
      <c r="C53" s="418"/>
      <c r="D53" s="418"/>
      <c r="E53" s="418"/>
      <c r="F53" s="418"/>
      <c r="G53" s="418"/>
      <c r="H53" s="418"/>
      <c r="I53" s="418"/>
      <c r="J53" s="418"/>
    </row>
    <row r="54" spans="1:22" ht="15" x14ac:dyDescent="0.2">
      <c r="A54" s="15"/>
      <c r="B54" s="418"/>
      <c r="C54" s="418"/>
      <c r="D54" s="418"/>
      <c r="E54" s="418"/>
      <c r="F54" s="418"/>
      <c r="G54" s="418"/>
      <c r="H54" s="418"/>
      <c r="I54" s="418"/>
      <c r="J54" s="418"/>
    </row>
    <row r="55" spans="1:22" ht="15" x14ac:dyDescent="0.2">
      <c r="A55" s="15"/>
      <c r="B55" s="418"/>
      <c r="C55" s="418"/>
      <c r="D55" s="418"/>
      <c r="E55" s="418"/>
      <c r="F55" s="418"/>
      <c r="G55" s="418"/>
      <c r="H55" s="418"/>
      <c r="I55" s="418"/>
      <c r="J55" s="418"/>
    </row>
    <row r="56" spans="1:22" ht="15" x14ac:dyDescent="0.2">
      <c r="A56" s="15"/>
      <c r="B56" s="418"/>
      <c r="C56" s="418"/>
      <c r="D56" s="418"/>
      <c r="E56" s="418"/>
      <c r="F56" s="418"/>
      <c r="G56" s="418"/>
      <c r="H56" s="418"/>
      <c r="I56" s="418"/>
      <c r="J56" s="418"/>
    </row>
    <row r="57" spans="1:22" ht="15" x14ac:dyDescent="0.2">
      <c r="A57" s="15"/>
      <c r="B57" s="418"/>
      <c r="C57" s="418"/>
      <c r="D57" s="418"/>
      <c r="E57" s="418"/>
      <c r="F57" s="418"/>
      <c r="G57" s="418"/>
      <c r="H57" s="418"/>
      <c r="I57" s="418"/>
      <c r="J57" s="418"/>
    </row>
    <row r="58" spans="1:22" ht="15" x14ac:dyDescent="0.2">
      <c r="A58" s="15"/>
      <c r="B58" s="418"/>
      <c r="C58" s="418"/>
      <c r="D58" s="418"/>
      <c r="E58" s="418"/>
      <c r="F58" s="418"/>
      <c r="G58" s="418"/>
      <c r="H58" s="418"/>
      <c r="I58" s="418"/>
      <c r="J58" s="418"/>
    </row>
    <row r="59" spans="1:22" ht="15" x14ac:dyDescent="0.2">
      <c r="A59" s="15"/>
      <c r="B59" s="418"/>
      <c r="C59" s="418"/>
      <c r="D59" s="418"/>
      <c r="E59" s="418"/>
      <c r="F59" s="418"/>
      <c r="G59" s="418"/>
      <c r="H59" s="418"/>
      <c r="I59" s="418"/>
      <c r="J59" s="418"/>
    </row>
    <row r="60" spans="1:22" ht="15" x14ac:dyDescent="0.2">
      <c r="A60" s="15"/>
      <c r="B60" s="418"/>
      <c r="C60" s="418"/>
      <c r="D60" s="418"/>
      <c r="E60" s="418"/>
      <c r="F60" s="418"/>
      <c r="G60" s="418"/>
      <c r="H60" s="418"/>
      <c r="I60" s="418"/>
      <c r="J60" s="418"/>
    </row>
    <row r="61" spans="1:22" ht="15" x14ac:dyDescent="0.2">
      <c r="A61" s="15"/>
      <c r="B61" s="418"/>
      <c r="C61" s="418"/>
      <c r="D61" s="418"/>
      <c r="E61" s="418"/>
      <c r="F61" s="418"/>
      <c r="G61" s="418"/>
      <c r="H61" s="418"/>
      <c r="I61" s="418"/>
      <c r="J61" s="418"/>
    </row>
    <row r="62" spans="1:22" ht="15" x14ac:dyDescent="0.2">
      <c r="A62" s="15"/>
      <c r="B62" s="418"/>
      <c r="C62" s="418"/>
      <c r="D62" s="418"/>
      <c r="E62" s="418"/>
      <c r="F62" s="418"/>
      <c r="G62" s="418"/>
      <c r="H62" s="418"/>
      <c r="I62" s="418"/>
      <c r="J62" s="418"/>
    </row>
    <row r="63" spans="1:22" ht="15" x14ac:dyDescent="0.2">
      <c r="A63" s="15"/>
      <c r="B63" s="418"/>
      <c r="C63" s="418"/>
      <c r="D63" s="418"/>
      <c r="E63" s="418"/>
      <c r="F63" s="418"/>
      <c r="G63" s="418"/>
      <c r="H63" s="418"/>
      <c r="I63" s="418"/>
      <c r="J63" s="418"/>
    </row>
    <row r="64" spans="1:22" ht="15" x14ac:dyDescent="0.2">
      <c r="A64" s="15"/>
      <c r="B64" s="418"/>
      <c r="C64" s="418"/>
      <c r="D64" s="418"/>
      <c r="E64" s="418"/>
      <c r="F64" s="418"/>
      <c r="G64" s="418"/>
      <c r="H64" s="418"/>
      <c r="I64" s="418"/>
      <c r="J64" s="418"/>
    </row>
    <row r="65" spans="1:10" ht="15" x14ac:dyDescent="0.2">
      <c r="A65" s="15"/>
      <c r="B65" s="418"/>
      <c r="C65" s="418"/>
      <c r="D65" s="418"/>
      <c r="E65" s="418"/>
      <c r="F65" s="418"/>
      <c r="G65" s="418"/>
      <c r="H65" s="418"/>
      <c r="I65" s="418"/>
      <c r="J65" s="418"/>
    </row>
    <row r="66" spans="1:10" ht="15" x14ac:dyDescent="0.2">
      <c r="A66" s="15"/>
      <c r="B66" s="418"/>
      <c r="C66" s="418"/>
      <c r="D66" s="418"/>
      <c r="E66" s="418"/>
      <c r="F66" s="418"/>
      <c r="G66" s="418"/>
      <c r="H66" s="418"/>
      <c r="I66" s="418"/>
      <c r="J66" s="418"/>
    </row>
    <row r="67" spans="1:10" ht="15" x14ac:dyDescent="0.2">
      <c r="A67" s="15"/>
      <c r="B67" s="418"/>
      <c r="C67" s="418"/>
      <c r="D67" s="418"/>
      <c r="E67" s="418"/>
      <c r="F67" s="418"/>
      <c r="G67" s="418"/>
      <c r="H67" s="418"/>
      <c r="I67" s="418"/>
      <c r="J67" s="418"/>
    </row>
    <row r="68" spans="1:10" ht="15" x14ac:dyDescent="0.2">
      <c r="A68" s="15"/>
      <c r="B68" s="418"/>
      <c r="C68" s="418"/>
      <c r="D68" s="418"/>
      <c r="E68" s="418"/>
      <c r="F68" s="418"/>
      <c r="G68" s="418"/>
      <c r="H68" s="418"/>
      <c r="I68" s="418"/>
      <c r="J68" s="418"/>
    </row>
    <row r="69" spans="1:10" ht="15" x14ac:dyDescent="0.2">
      <c r="A69" s="15"/>
      <c r="B69" s="418"/>
      <c r="C69" s="418"/>
      <c r="D69" s="418"/>
      <c r="E69" s="418"/>
      <c r="F69" s="418"/>
      <c r="G69" s="418"/>
      <c r="H69" s="418"/>
      <c r="I69" s="418"/>
      <c r="J69" s="418"/>
    </row>
    <row r="70" spans="1:10" ht="15" x14ac:dyDescent="0.2">
      <c r="A70" s="15"/>
      <c r="B70" s="418"/>
      <c r="C70" s="418"/>
      <c r="D70" s="418"/>
      <c r="E70" s="418"/>
      <c r="F70" s="418"/>
      <c r="G70" s="418"/>
      <c r="H70" s="418"/>
      <c r="I70" s="418"/>
      <c r="J70" s="418"/>
    </row>
    <row r="71" spans="1:10" ht="15" x14ac:dyDescent="0.2">
      <c r="A71" s="15"/>
      <c r="B71" s="418"/>
      <c r="C71" s="418"/>
      <c r="D71" s="418"/>
      <c r="E71" s="418"/>
      <c r="F71" s="418"/>
      <c r="G71" s="418"/>
      <c r="H71" s="418"/>
      <c r="I71" s="418"/>
      <c r="J71" s="418"/>
    </row>
    <row r="72" spans="1:10" ht="15" x14ac:dyDescent="0.2">
      <c r="A72" s="15"/>
      <c r="B72" s="418"/>
      <c r="C72" s="418"/>
      <c r="D72" s="418"/>
      <c r="E72" s="418"/>
      <c r="F72" s="418"/>
      <c r="G72" s="418"/>
      <c r="H72" s="418"/>
      <c r="I72" s="418"/>
      <c r="J72" s="418"/>
    </row>
    <row r="73" spans="1:10" ht="15" x14ac:dyDescent="0.2">
      <c r="A73" s="15"/>
      <c r="B73" s="418"/>
      <c r="C73" s="418"/>
      <c r="D73" s="418"/>
      <c r="E73" s="418"/>
      <c r="F73" s="418"/>
      <c r="G73" s="418"/>
      <c r="H73" s="418"/>
      <c r="I73" s="418"/>
      <c r="J73" s="418"/>
    </row>
    <row r="74" spans="1:10" ht="15" x14ac:dyDescent="0.2">
      <c r="A74" s="15"/>
      <c r="B74" s="418"/>
      <c r="C74" s="418"/>
      <c r="D74" s="418"/>
      <c r="E74" s="418"/>
      <c r="F74" s="418"/>
      <c r="G74" s="418"/>
      <c r="H74" s="418"/>
      <c r="I74" s="418"/>
      <c r="J74" s="418"/>
    </row>
    <row r="75" spans="1:10" ht="15" x14ac:dyDescent="0.2">
      <c r="A75" s="15"/>
      <c r="B75" s="418"/>
      <c r="C75" s="418"/>
      <c r="D75" s="418"/>
      <c r="E75" s="418"/>
      <c r="F75" s="418"/>
      <c r="G75" s="418"/>
      <c r="H75" s="418"/>
      <c r="I75" s="418"/>
      <c r="J75" s="418"/>
    </row>
    <row r="76" spans="1:10" ht="15" x14ac:dyDescent="0.2">
      <c r="A76" s="15"/>
      <c r="B76" s="418"/>
      <c r="C76" s="418"/>
      <c r="D76" s="418"/>
      <c r="E76" s="418"/>
      <c r="F76" s="418"/>
      <c r="G76" s="418"/>
      <c r="H76" s="418"/>
      <c r="I76" s="418"/>
      <c r="J76" s="418"/>
    </row>
    <row r="77" spans="1:10" ht="15" x14ac:dyDescent="0.2">
      <c r="A77" s="15"/>
      <c r="B77" s="418"/>
      <c r="C77" s="418"/>
      <c r="D77" s="418"/>
      <c r="E77" s="418"/>
      <c r="F77" s="418"/>
      <c r="G77" s="418"/>
      <c r="H77" s="418"/>
      <c r="I77" s="418"/>
      <c r="J77" s="418"/>
    </row>
    <row r="78" spans="1:10" ht="15" x14ac:dyDescent="0.2">
      <c r="A78" s="15"/>
      <c r="B78" s="418"/>
      <c r="C78" s="418"/>
      <c r="D78" s="418"/>
      <c r="E78" s="418"/>
      <c r="F78" s="418"/>
      <c r="G78" s="418"/>
      <c r="H78" s="418"/>
      <c r="I78" s="418"/>
      <c r="J78" s="418"/>
    </row>
    <row r="79" spans="1:10" ht="15" x14ac:dyDescent="0.2">
      <c r="A79" s="15"/>
      <c r="B79" s="418"/>
      <c r="C79" s="418"/>
      <c r="D79" s="418"/>
      <c r="E79" s="418"/>
      <c r="F79" s="418"/>
      <c r="G79" s="418"/>
      <c r="H79" s="418"/>
      <c r="I79" s="418"/>
      <c r="J79" s="418"/>
    </row>
    <row r="80" spans="1:10" ht="15" x14ac:dyDescent="0.2">
      <c r="A80" s="15"/>
      <c r="B80" s="418"/>
      <c r="C80" s="418"/>
      <c r="D80" s="418"/>
      <c r="E80" s="418"/>
      <c r="F80" s="418"/>
      <c r="G80" s="418"/>
      <c r="H80" s="418"/>
      <c r="I80" s="418"/>
      <c r="J80" s="418"/>
    </row>
    <row r="81" spans="1:10" ht="15" x14ac:dyDescent="0.2">
      <c r="A81" s="15"/>
      <c r="B81" s="418"/>
      <c r="C81" s="418"/>
      <c r="D81" s="418"/>
      <c r="E81" s="418"/>
      <c r="F81" s="418"/>
      <c r="G81" s="418"/>
      <c r="H81" s="418"/>
      <c r="I81" s="418"/>
      <c r="J81" s="418"/>
    </row>
    <row r="82" spans="1:10" ht="15" x14ac:dyDescent="0.2">
      <c r="A82" s="15"/>
      <c r="B82" s="418"/>
      <c r="C82" s="418"/>
      <c r="D82" s="418"/>
      <c r="E82" s="418"/>
      <c r="F82" s="418"/>
      <c r="G82" s="418"/>
      <c r="H82" s="418"/>
      <c r="I82" s="418"/>
      <c r="J82" s="418"/>
    </row>
    <row r="83" spans="1:10" ht="15" x14ac:dyDescent="0.2">
      <c r="A83" s="15"/>
      <c r="B83" s="418"/>
      <c r="C83" s="418"/>
      <c r="D83" s="418"/>
      <c r="E83" s="418"/>
      <c r="F83" s="418"/>
      <c r="G83" s="418"/>
      <c r="H83" s="418"/>
      <c r="I83" s="418"/>
      <c r="J83" s="418"/>
    </row>
    <row r="84" spans="1:10" ht="15" x14ac:dyDescent="0.2">
      <c r="A84" s="15"/>
      <c r="B84" s="418"/>
      <c r="C84" s="418"/>
      <c r="D84" s="418"/>
      <c r="E84" s="418"/>
      <c r="F84" s="418"/>
      <c r="G84" s="418"/>
      <c r="H84" s="418"/>
      <c r="I84" s="418"/>
      <c r="J84" s="418"/>
    </row>
    <row r="85" spans="1:10" ht="15" x14ac:dyDescent="0.2">
      <c r="A85" s="15"/>
      <c r="B85" s="418"/>
      <c r="C85" s="418"/>
      <c r="D85" s="418"/>
      <c r="E85" s="418"/>
      <c r="F85" s="418"/>
      <c r="G85" s="418"/>
      <c r="H85" s="418"/>
      <c r="I85" s="418"/>
      <c r="J85" s="418"/>
    </row>
    <row r="86" spans="1:10" ht="15" x14ac:dyDescent="0.2">
      <c r="A86" s="15"/>
      <c r="B86" s="418"/>
      <c r="C86" s="418"/>
      <c r="D86" s="418"/>
      <c r="E86" s="418"/>
      <c r="F86" s="418"/>
      <c r="G86" s="418"/>
      <c r="H86" s="418"/>
      <c r="I86" s="418"/>
      <c r="J86" s="418"/>
    </row>
    <row r="87" spans="1:10" ht="15" x14ac:dyDescent="0.2">
      <c r="A87" s="15"/>
      <c r="B87" s="418"/>
      <c r="C87" s="418"/>
      <c r="D87" s="418"/>
      <c r="E87" s="418"/>
      <c r="F87" s="418"/>
      <c r="G87" s="418"/>
      <c r="H87" s="418"/>
      <c r="I87" s="418"/>
      <c r="J87" s="418"/>
    </row>
    <row r="88" spans="1:10" ht="15" x14ac:dyDescent="0.2">
      <c r="A88" s="15"/>
      <c r="B88" s="418"/>
      <c r="C88" s="418"/>
      <c r="D88" s="418"/>
      <c r="E88" s="418"/>
      <c r="F88" s="418"/>
      <c r="G88" s="418"/>
      <c r="H88" s="418"/>
      <c r="I88" s="418"/>
      <c r="J88" s="418"/>
    </row>
    <row r="89" spans="1:10" ht="15" x14ac:dyDescent="0.2">
      <c r="A89" s="15"/>
      <c r="B89" s="418"/>
      <c r="C89" s="418"/>
      <c r="D89" s="418"/>
      <c r="E89" s="418"/>
      <c r="F89" s="418"/>
      <c r="G89" s="418"/>
      <c r="H89" s="418"/>
      <c r="I89" s="418"/>
      <c r="J89" s="418"/>
    </row>
    <row r="90" spans="1:10" ht="15" x14ac:dyDescent="0.2">
      <c r="A90" s="15"/>
      <c r="B90" s="418"/>
      <c r="C90" s="418"/>
      <c r="D90" s="418"/>
      <c r="E90" s="418"/>
      <c r="F90" s="418"/>
      <c r="G90" s="418"/>
      <c r="H90" s="418"/>
      <c r="I90" s="418"/>
      <c r="J90" s="418"/>
    </row>
    <row r="91" spans="1:10" ht="15" x14ac:dyDescent="0.2">
      <c r="A91" s="15"/>
      <c r="B91" s="418"/>
      <c r="C91" s="418"/>
      <c r="D91" s="418"/>
      <c r="E91" s="418"/>
      <c r="F91" s="418"/>
      <c r="G91" s="418"/>
      <c r="H91" s="418"/>
      <c r="I91" s="418"/>
      <c r="J91" s="418"/>
    </row>
    <row r="92" spans="1:10" ht="15" x14ac:dyDescent="0.2">
      <c r="A92" s="15"/>
      <c r="B92" s="418"/>
      <c r="C92" s="418"/>
      <c r="D92" s="418"/>
      <c r="E92" s="418"/>
      <c r="F92" s="418"/>
      <c r="G92" s="418"/>
      <c r="H92" s="418"/>
      <c r="I92" s="418"/>
      <c r="J92" s="418"/>
    </row>
    <row r="93" spans="1:10" ht="15" x14ac:dyDescent="0.2">
      <c r="A93" s="15"/>
      <c r="B93" s="418"/>
      <c r="C93" s="418"/>
      <c r="D93" s="418"/>
      <c r="E93" s="418"/>
      <c r="F93" s="418"/>
      <c r="G93" s="418"/>
      <c r="H93" s="418"/>
      <c r="I93" s="418"/>
      <c r="J93" s="418"/>
    </row>
    <row r="94" spans="1:10" ht="15" x14ac:dyDescent="0.2">
      <c r="A94" s="15"/>
      <c r="B94" s="418"/>
      <c r="C94" s="418"/>
      <c r="D94" s="418"/>
      <c r="E94" s="418"/>
      <c r="F94" s="418"/>
      <c r="G94" s="418"/>
      <c r="H94" s="418"/>
      <c r="I94" s="418"/>
      <c r="J94" s="418"/>
    </row>
    <row r="95" spans="1:10" ht="15" x14ac:dyDescent="0.2">
      <c r="A95" s="15"/>
      <c r="B95" s="418"/>
      <c r="C95" s="418"/>
      <c r="D95" s="418"/>
      <c r="E95" s="418"/>
      <c r="F95" s="418"/>
      <c r="G95" s="418"/>
      <c r="H95" s="418"/>
      <c r="I95" s="418"/>
      <c r="J95" s="418"/>
    </row>
    <row r="96" spans="1:10" ht="15" x14ac:dyDescent="0.2">
      <c r="A96" s="15"/>
      <c r="B96" s="418"/>
      <c r="C96" s="418"/>
      <c r="D96" s="418"/>
      <c r="E96" s="418"/>
      <c r="F96" s="418"/>
      <c r="G96" s="418"/>
      <c r="H96" s="418"/>
      <c r="I96" s="418"/>
      <c r="J96" s="418"/>
    </row>
    <row r="97" spans="1:10" ht="15" x14ac:dyDescent="0.2">
      <c r="A97" s="15"/>
      <c r="B97" s="418"/>
      <c r="C97" s="418"/>
      <c r="D97" s="418"/>
      <c r="E97" s="418"/>
      <c r="F97" s="418"/>
      <c r="G97" s="418"/>
      <c r="H97" s="418"/>
      <c r="I97" s="418"/>
      <c r="J97" s="418"/>
    </row>
    <row r="98" spans="1:10" ht="15" x14ac:dyDescent="0.2">
      <c r="A98" s="15"/>
      <c r="B98" s="418"/>
      <c r="C98" s="418"/>
      <c r="D98" s="418"/>
      <c r="E98" s="418"/>
      <c r="F98" s="418"/>
      <c r="G98" s="418"/>
      <c r="H98" s="418"/>
      <c r="I98" s="418"/>
      <c r="J98" s="418"/>
    </row>
    <row r="99" spans="1:10" ht="15" x14ac:dyDescent="0.2">
      <c r="A99" s="15"/>
      <c r="B99" s="418"/>
      <c r="C99" s="418"/>
      <c r="D99" s="418"/>
      <c r="E99" s="418"/>
      <c r="F99" s="418"/>
      <c r="G99" s="418"/>
      <c r="H99" s="418"/>
      <c r="I99" s="418"/>
      <c r="J99" s="418"/>
    </row>
    <row r="100" spans="1:10" ht="15" x14ac:dyDescent="0.2">
      <c r="A100" s="15"/>
      <c r="B100" s="418"/>
      <c r="C100" s="418"/>
      <c r="D100" s="418"/>
      <c r="E100" s="418"/>
      <c r="F100" s="418"/>
      <c r="G100" s="418"/>
      <c r="H100" s="418"/>
      <c r="I100" s="418"/>
      <c r="J100" s="418"/>
    </row>
    <row r="101" spans="1:10" ht="15" x14ac:dyDescent="0.2">
      <c r="A101" s="15"/>
      <c r="B101" s="418"/>
      <c r="C101" s="418"/>
      <c r="D101" s="418"/>
      <c r="E101" s="418"/>
      <c r="F101" s="418"/>
      <c r="G101" s="418"/>
      <c r="H101" s="418"/>
      <c r="I101" s="418"/>
      <c r="J101" s="418"/>
    </row>
    <row r="102" spans="1:10" ht="15" x14ac:dyDescent="0.2">
      <c r="A102" s="15"/>
      <c r="B102" s="418"/>
      <c r="C102" s="418"/>
      <c r="D102" s="418"/>
      <c r="E102" s="418"/>
      <c r="F102" s="418"/>
      <c r="G102" s="418"/>
      <c r="H102" s="418"/>
      <c r="I102" s="418"/>
      <c r="J102" s="418"/>
    </row>
    <row r="103" spans="1:10" ht="15" x14ac:dyDescent="0.2">
      <c r="A103" s="15"/>
      <c r="B103" s="418"/>
      <c r="C103" s="418"/>
      <c r="D103" s="418"/>
      <c r="E103" s="418"/>
      <c r="F103" s="418"/>
      <c r="G103" s="418"/>
      <c r="H103" s="418"/>
      <c r="I103" s="418"/>
      <c r="J103" s="418"/>
    </row>
    <row r="104" spans="1:10" ht="15" x14ac:dyDescent="0.2">
      <c r="A104" s="15"/>
      <c r="B104" s="418"/>
      <c r="C104" s="418"/>
      <c r="D104" s="418"/>
      <c r="E104" s="418"/>
      <c r="F104" s="418"/>
      <c r="G104" s="418"/>
      <c r="H104" s="418"/>
      <c r="I104" s="418"/>
      <c r="J104" s="418"/>
    </row>
    <row r="105" spans="1:10" ht="15" x14ac:dyDescent="0.2">
      <c r="A105" s="15"/>
      <c r="B105" s="418"/>
      <c r="C105" s="418"/>
      <c r="D105" s="418"/>
      <c r="E105" s="418"/>
      <c r="F105" s="418"/>
      <c r="G105" s="418"/>
      <c r="H105" s="418"/>
      <c r="I105" s="418"/>
      <c r="J105" s="418"/>
    </row>
    <row r="106" spans="1:10" ht="15" x14ac:dyDescent="0.2">
      <c r="A106" s="15"/>
      <c r="B106" s="418"/>
      <c r="C106" s="418"/>
      <c r="D106" s="418"/>
      <c r="E106" s="418"/>
      <c r="F106" s="418"/>
      <c r="G106" s="418"/>
      <c r="H106" s="418"/>
      <c r="I106" s="418"/>
      <c r="J106" s="418"/>
    </row>
    <row r="107" spans="1:10" ht="15" x14ac:dyDescent="0.2">
      <c r="A107" s="15"/>
      <c r="B107" s="418"/>
      <c r="C107" s="418"/>
      <c r="D107" s="418"/>
      <c r="E107" s="418"/>
      <c r="F107" s="418"/>
      <c r="G107" s="418"/>
      <c r="H107" s="418"/>
      <c r="I107" s="418"/>
      <c r="J107" s="418"/>
    </row>
    <row r="108" spans="1:10" ht="15" x14ac:dyDescent="0.2">
      <c r="A108" s="15"/>
      <c r="B108" s="418"/>
      <c r="C108" s="418"/>
      <c r="D108" s="418"/>
      <c r="E108" s="418"/>
      <c r="F108" s="418"/>
      <c r="G108" s="418"/>
      <c r="H108" s="418"/>
      <c r="I108" s="418"/>
      <c r="J108" s="418"/>
    </row>
    <row r="109" spans="1:10" ht="15" x14ac:dyDescent="0.2">
      <c r="A109" s="15"/>
      <c r="B109" s="418"/>
      <c r="C109" s="418"/>
      <c r="D109" s="418"/>
      <c r="E109" s="418"/>
      <c r="F109" s="418"/>
      <c r="G109" s="418"/>
      <c r="H109" s="418"/>
      <c r="I109" s="418"/>
      <c r="J109" s="418"/>
    </row>
    <row r="110" spans="1:10" ht="15" x14ac:dyDescent="0.2">
      <c r="A110" s="15"/>
      <c r="B110" s="418"/>
      <c r="C110" s="418"/>
      <c r="D110" s="418"/>
      <c r="E110" s="418"/>
      <c r="F110" s="418"/>
      <c r="G110" s="418"/>
      <c r="H110" s="418"/>
      <c r="I110" s="418"/>
      <c r="J110" s="418"/>
    </row>
    <row r="111" spans="1:10" ht="15" x14ac:dyDescent="0.2">
      <c r="A111" s="15"/>
      <c r="B111" s="418"/>
      <c r="C111" s="418"/>
      <c r="D111" s="418"/>
      <c r="E111" s="418"/>
      <c r="F111" s="418"/>
      <c r="G111" s="418"/>
      <c r="H111" s="418"/>
      <c r="I111" s="418"/>
      <c r="J111" s="418"/>
    </row>
    <row r="112" spans="1:10" ht="15" x14ac:dyDescent="0.2">
      <c r="A112" s="15"/>
      <c r="B112" s="418"/>
      <c r="C112" s="418"/>
      <c r="D112" s="418"/>
      <c r="E112" s="418"/>
      <c r="F112" s="418"/>
      <c r="G112" s="418"/>
      <c r="H112" s="418"/>
      <c r="I112" s="418"/>
      <c r="J112" s="418"/>
    </row>
    <row r="113" spans="1:10" ht="15" x14ac:dyDescent="0.2">
      <c r="A113" s="15"/>
      <c r="B113" s="418"/>
      <c r="C113" s="418"/>
      <c r="D113" s="418"/>
      <c r="E113" s="418"/>
      <c r="F113" s="418"/>
      <c r="G113" s="418"/>
      <c r="H113" s="418"/>
      <c r="I113" s="418"/>
      <c r="J113" s="418"/>
    </row>
    <row r="114" spans="1:10" ht="15" x14ac:dyDescent="0.2">
      <c r="A114" s="15"/>
      <c r="B114" s="418"/>
      <c r="C114" s="418"/>
      <c r="D114" s="418"/>
      <c r="E114" s="418"/>
      <c r="F114" s="418"/>
      <c r="G114" s="418"/>
      <c r="H114" s="418"/>
      <c r="I114" s="418"/>
      <c r="J114" s="418"/>
    </row>
    <row r="115" spans="1:10" ht="15" x14ac:dyDescent="0.2">
      <c r="A115" s="15"/>
      <c r="B115" s="418"/>
      <c r="C115" s="418"/>
      <c r="D115" s="418"/>
      <c r="E115" s="418"/>
      <c r="F115" s="418"/>
      <c r="G115" s="418"/>
      <c r="H115" s="418"/>
      <c r="I115" s="418"/>
      <c r="J115" s="418"/>
    </row>
    <row r="116" spans="1:10" ht="15" x14ac:dyDescent="0.2">
      <c r="A116" s="15"/>
      <c r="B116" s="418"/>
      <c r="C116" s="418"/>
      <c r="D116" s="418"/>
      <c r="E116" s="418"/>
      <c r="F116" s="418"/>
      <c r="G116" s="418"/>
      <c r="H116" s="418"/>
      <c r="I116" s="418"/>
      <c r="J116" s="418"/>
    </row>
    <row r="117" spans="1:10" ht="15" x14ac:dyDescent="0.2">
      <c r="A117" s="15"/>
      <c r="B117" s="418"/>
      <c r="C117" s="418"/>
      <c r="D117" s="418"/>
      <c r="E117" s="418"/>
      <c r="F117" s="418"/>
      <c r="G117" s="418"/>
      <c r="H117" s="418"/>
      <c r="I117" s="418"/>
      <c r="J117" s="418"/>
    </row>
    <row r="118" spans="1:10" ht="15" x14ac:dyDescent="0.2">
      <c r="A118" s="15"/>
      <c r="B118" s="418"/>
      <c r="C118" s="418"/>
      <c r="D118" s="418"/>
      <c r="E118" s="418"/>
      <c r="F118" s="418"/>
      <c r="G118" s="418"/>
      <c r="H118" s="418"/>
      <c r="I118" s="418"/>
      <c r="J118" s="418"/>
    </row>
    <row r="119" spans="1:10" ht="15" x14ac:dyDescent="0.2">
      <c r="A119" s="15"/>
      <c r="B119" s="418"/>
      <c r="C119" s="418"/>
      <c r="D119" s="418"/>
      <c r="E119" s="418"/>
      <c r="F119" s="418"/>
      <c r="G119" s="418"/>
      <c r="H119" s="418"/>
      <c r="I119" s="418"/>
      <c r="J119" s="418"/>
    </row>
    <row r="120" spans="1:10" ht="15" x14ac:dyDescent="0.2">
      <c r="A120" s="15"/>
      <c r="B120" s="418"/>
      <c r="C120" s="418"/>
      <c r="D120" s="418"/>
      <c r="E120" s="418"/>
      <c r="F120" s="418"/>
      <c r="G120" s="418"/>
      <c r="H120" s="418"/>
      <c r="I120" s="418"/>
      <c r="J120" s="418"/>
    </row>
    <row r="121" spans="1:10" ht="15" x14ac:dyDescent="0.2">
      <c r="A121" s="15"/>
      <c r="B121" s="418"/>
      <c r="C121" s="418"/>
      <c r="D121" s="418"/>
      <c r="E121" s="418"/>
      <c r="F121" s="418"/>
      <c r="G121" s="418"/>
      <c r="H121" s="418"/>
      <c r="I121" s="418"/>
      <c r="J121" s="418"/>
    </row>
    <row r="122" spans="1:10" ht="15" x14ac:dyDescent="0.2">
      <c r="A122" s="15"/>
      <c r="B122" s="418"/>
      <c r="C122" s="418"/>
      <c r="D122" s="418"/>
      <c r="E122" s="418"/>
      <c r="F122" s="418"/>
      <c r="G122" s="418"/>
      <c r="H122" s="418"/>
      <c r="I122" s="418"/>
      <c r="J122" s="418"/>
    </row>
    <row r="123" spans="1:10" ht="15" x14ac:dyDescent="0.2">
      <c r="A123" s="15"/>
      <c r="B123" s="418"/>
      <c r="C123" s="418"/>
      <c r="D123" s="418"/>
      <c r="E123" s="418"/>
      <c r="F123" s="418"/>
      <c r="G123" s="418"/>
      <c r="H123" s="418"/>
      <c r="I123" s="418"/>
      <c r="J123" s="418"/>
    </row>
    <row r="124" spans="1:10" ht="15" x14ac:dyDescent="0.2">
      <c r="A124" s="15"/>
      <c r="B124" s="418"/>
      <c r="C124" s="418"/>
      <c r="D124" s="418"/>
      <c r="E124" s="418"/>
      <c r="F124" s="418"/>
      <c r="G124" s="418"/>
      <c r="H124" s="418"/>
      <c r="I124" s="418"/>
      <c r="J124" s="418"/>
    </row>
    <row r="125" spans="1:10" ht="15" x14ac:dyDescent="0.2">
      <c r="A125" s="15"/>
      <c r="B125" s="418"/>
      <c r="C125" s="418"/>
      <c r="D125" s="418"/>
      <c r="E125" s="418"/>
      <c r="F125" s="418"/>
      <c r="G125" s="418"/>
      <c r="H125" s="418"/>
      <c r="I125" s="418"/>
      <c r="J125" s="418"/>
    </row>
    <row r="126" spans="1:10" ht="15" x14ac:dyDescent="0.2">
      <c r="A126" s="15"/>
      <c r="B126" s="418"/>
      <c r="C126" s="418"/>
      <c r="D126" s="418"/>
      <c r="E126" s="418"/>
      <c r="F126" s="418"/>
      <c r="G126" s="418"/>
      <c r="H126" s="418"/>
      <c r="I126" s="418"/>
      <c r="J126" s="418"/>
    </row>
    <row r="127" spans="1:10" ht="15" x14ac:dyDescent="0.2">
      <c r="A127" s="15"/>
      <c r="B127" s="418"/>
      <c r="C127" s="418"/>
      <c r="D127" s="418"/>
      <c r="E127" s="418"/>
      <c r="F127" s="418"/>
      <c r="G127" s="418"/>
      <c r="H127" s="418"/>
      <c r="I127" s="418"/>
      <c r="J127" s="418"/>
    </row>
    <row r="128" spans="1:10" ht="15" x14ac:dyDescent="0.2">
      <c r="A128" s="15"/>
      <c r="B128" s="418"/>
      <c r="C128" s="418"/>
      <c r="D128" s="418"/>
      <c r="E128" s="418"/>
      <c r="F128" s="418"/>
      <c r="G128" s="418"/>
      <c r="H128" s="418"/>
      <c r="I128" s="418"/>
      <c r="J128" s="418"/>
    </row>
    <row r="129" spans="1:17" ht="15" x14ac:dyDescent="0.2">
      <c r="A129" s="15"/>
      <c r="B129" s="418"/>
      <c r="C129" s="418"/>
      <c r="D129" s="418"/>
      <c r="E129" s="418"/>
      <c r="F129" s="418"/>
      <c r="G129" s="418"/>
      <c r="H129" s="418"/>
      <c r="I129" s="418"/>
      <c r="J129" s="418"/>
    </row>
    <row r="130" spans="1:17" ht="15" x14ac:dyDescent="0.2">
      <c r="A130" s="15"/>
      <c r="B130" s="418"/>
      <c r="C130" s="418"/>
      <c r="D130" s="418"/>
      <c r="E130" s="418"/>
      <c r="F130" s="418"/>
      <c r="G130" s="418"/>
      <c r="H130" s="418"/>
      <c r="I130" s="418"/>
      <c r="J130" s="418"/>
    </row>
    <row r="131" spans="1:17" ht="15" x14ac:dyDescent="0.2">
      <c r="A131" s="15"/>
      <c r="B131" s="418"/>
      <c r="C131" s="418"/>
      <c r="D131" s="418"/>
      <c r="E131" s="418"/>
      <c r="F131" s="418"/>
      <c r="G131" s="418"/>
      <c r="H131" s="418"/>
      <c r="I131" s="418"/>
      <c r="J131" s="418"/>
    </row>
    <row r="132" spans="1:17" ht="15" x14ac:dyDescent="0.2">
      <c r="A132" s="15"/>
      <c r="B132" s="418"/>
      <c r="C132" s="418"/>
      <c r="D132" s="418"/>
      <c r="E132" s="418"/>
      <c r="F132" s="418"/>
      <c r="G132" s="418"/>
      <c r="H132" s="418"/>
      <c r="I132" s="418"/>
      <c r="J132" s="418"/>
      <c r="O132" s="52"/>
      <c r="P132" s="52"/>
      <c r="Q132" s="52"/>
    </row>
    <row r="133" spans="1:17" ht="15" x14ac:dyDescent="0.2">
      <c r="A133" s="15"/>
      <c r="B133" s="418"/>
      <c r="C133" s="418"/>
      <c r="D133" s="418"/>
      <c r="E133" s="418"/>
      <c r="F133" s="418"/>
      <c r="G133" s="418"/>
      <c r="H133" s="418"/>
      <c r="I133" s="418"/>
      <c r="J133" s="418"/>
      <c r="O133" s="52"/>
      <c r="P133" s="52"/>
      <c r="Q133" s="52"/>
    </row>
    <row r="134" spans="1:17" ht="15" x14ac:dyDescent="0.2">
      <c r="A134" s="15"/>
      <c r="B134" s="418"/>
      <c r="C134" s="418"/>
      <c r="D134" s="418"/>
      <c r="E134" s="418"/>
      <c r="F134" s="418"/>
      <c r="G134" s="418"/>
      <c r="H134" s="418"/>
      <c r="I134" s="418"/>
      <c r="J134" s="418"/>
      <c r="O134" s="52"/>
      <c r="P134" s="52"/>
      <c r="Q134" s="52"/>
    </row>
    <row r="135" spans="1:17" ht="15" x14ac:dyDescent="0.2">
      <c r="A135" s="15"/>
      <c r="B135" s="418"/>
      <c r="C135" s="418"/>
      <c r="D135" s="418"/>
      <c r="E135" s="418"/>
      <c r="F135" s="418"/>
      <c r="G135" s="418"/>
      <c r="H135" s="418"/>
      <c r="I135" s="418"/>
      <c r="J135" s="418"/>
      <c r="O135" s="52"/>
      <c r="P135" s="52"/>
      <c r="Q135" s="52"/>
    </row>
    <row r="136" spans="1:17" ht="15" x14ac:dyDescent="0.2">
      <c r="A136" s="15"/>
      <c r="B136" s="418"/>
      <c r="C136" s="418"/>
      <c r="D136" s="418"/>
      <c r="E136" s="418"/>
      <c r="F136" s="418"/>
      <c r="G136" s="418"/>
      <c r="H136" s="418"/>
      <c r="I136" s="418"/>
      <c r="J136" s="418"/>
      <c r="O136" s="52"/>
      <c r="P136" s="52"/>
      <c r="Q136" s="52"/>
    </row>
    <row r="137" spans="1:17" ht="15" x14ac:dyDescent="0.2">
      <c r="A137" s="15"/>
      <c r="B137" s="418"/>
      <c r="C137" s="418"/>
      <c r="D137" s="418"/>
      <c r="E137" s="418"/>
      <c r="F137" s="418"/>
      <c r="G137" s="418"/>
      <c r="H137" s="418"/>
      <c r="I137" s="418"/>
      <c r="J137" s="418"/>
      <c r="O137" s="52"/>
      <c r="P137" s="52"/>
      <c r="Q137" s="52"/>
    </row>
    <row r="138" spans="1:17" ht="14" x14ac:dyDescent="0.2">
      <c r="B138" s="419"/>
      <c r="C138" s="419"/>
      <c r="D138" s="419"/>
      <c r="E138" s="419"/>
      <c r="F138" s="419"/>
      <c r="G138" s="419"/>
      <c r="H138" s="419"/>
      <c r="I138" s="419"/>
      <c r="J138" s="419"/>
    </row>
    <row r="139" spans="1:17" ht="14" x14ac:dyDescent="0.2">
      <c r="B139" s="419"/>
      <c r="C139" s="419"/>
      <c r="D139" s="419"/>
      <c r="E139" s="419"/>
      <c r="F139" s="419"/>
      <c r="G139" s="419"/>
      <c r="H139" s="419"/>
      <c r="I139" s="419"/>
      <c r="J139" s="419"/>
    </row>
    <row r="140" spans="1:17" ht="14" x14ac:dyDescent="0.2">
      <c r="B140" s="419"/>
      <c r="C140" s="419"/>
      <c r="D140" s="419"/>
      <c r="E140" s="419"/>
      <c r="F140" s="419"/>
      <c r="G140" s="419"/>
      <c r="H140" s="419"/>
      <c r="I140" s="419"/>
      <c r="J140" s="419"/>
    </row>
    <row r="141" spans="1:17" ht="14" x14ac:dyDescent="0.2">
      <c r="B141" s="419"/>
      <c r="C141" s="419"/>
      <c r="D141" s="419"/>
      <c r="E141" s="419"/>
      <c r="F141" s="419"/>
      <c r="G141" s="419"/>
      <c r="H141" s="419"/>
      <c r="I141" s="419"/>
      <c r="J141" s="419"/>
    </row>
    <row r="142" spans="1:17" ht="14" x14ac:dyDescent="0.2">
      <c r="B142" s="419"/>
      <c r="C142" s="419"/>
      <c r="D142" s="419"/>
      <c r="E142" s="419"/>
      <c r="F142" s="419"/>
      <c r="G142" s="419"/>
      <c r="H142" s="419"/>
      <c r="I142" s="419"/>
      <c r="J142" s="419"/>
    </row>
    <row r="143" spans="1:17" ht="14" x14ac:dyDescent="0.2">
      <c r="B143" s="419"/>
      <c r="C143" s="419"/>
      <c r="D143" s="419"/>
      <c r="E143" s="419"/>
      <c r="F143" s="419"/>
      <c r="G143" s="419"/>
      <c r="H143" s="419"/>
      <c r="I143" s="419"/>
      <c r="J143" s="419"/>
    </row>
    <row r="144" spans="1:17" ht="14" x14ac:dyDescent="0.2">
      <c r="B144" s="419"/>
      <c r="C144" s="419"/>
      <c r="D144" s="419"/>
      <c r="E144" s="419"/>
      <c r="F144" s="419"/>
      <c r="G144" s="419"/>
      <c r="H144" s="419"/>
      <c r="I144" s="419"/>
      <c r="J144" s="419"/>
    </row>
    <row r="145" spans="2:10" ht="14" x14ac:dyDescent="0.2">
      <c r="B145" s="419"/>
      <c r="C145" s="419"/>
      <c r="D145" s="419"/>
      <c r="E145" s="419"/>
      <c r="F145" s="419"/>
      <c r="G145" s="419"/>
      <c r="H145" s="419"/>
      <c r="I145" s="419"/>
      <c r="J145" s="419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/>
  </sheetViews>
  <sheetFormatPr baseColWidth="10" defaultRowHeight="16" x14ac:dyDescent="0.15"/>
  <sheetData>
    <row r="1" spans="1:7" ht="36" x14ac:dyDescent="0.15">
      <c r="A1" s="423" t="s">
        <v>358</v>
      </c>
      <c r="B1" s="433" t="s">
        <v>133</v>
      </c>
      <c r="C1" s="433" t="s">
        <v>356</v>
      </c>
      <c r="D1" s="433" t="s">
        <v>91</v>
      </c>
      <c r="E1" s="433" t="s">
        <v>177</v>
      </c>
      <c r="F1" s="433" t="s">
        <v>354</v>
      </c>
      <c r="G1" s="433" t="s">
        <v>357</v>
      </c>
    </row>
    <row r="2" spans="1:7" ht="36" x14ac:dyDescent="0.15">
      <c r="A2" s="424" t="s">
        <v>345</v>
      </c>
      <c r="B2" s="424">
        <v>320</v>
      </c>
      <c r="C2" s="424">
        <v>242</v>
      </c>
      <c r="D2" s="424">
        <v>325</v>
      </c>
      <c r="E2" s="424">
        <v>0</v>
      </c>
      <c r="F2" s="426">
        <f t="shared" ref="F2:F34" si="0">D2*100/B2</f>
        <v>101.5625</v>
      </c>
      <c r="G2" s="426">
        <f t="shared" ref="G2:G34" si="1">C2*100/D2</f>
        <v>74.461538461538467</v>
      </c>
    </row>
    <row r="3" spans="1:7" ht="36" x14ac:dyDescent="0.15">
      <c r="A3" s="424" t="s">
        <v>349</v>
      </c>
      <c r="B3" s="424">
        <v>430</v>
      </c>
      <c r="C3" s="424">
        <v>635</v>
      </c>
      <c r="D3" s="424">
        <v>434</v>
      </c>
      <c r="E3" s="424">
        <v>1</v>
      </c>
      <c r="F3" s="426">
        <f t="shared" si="0"/>
        <v>100.93023255813954</v>
      </c>
      <c r="G3" s="426">
        <f t="shared" si="1"/>
        <v>146.31336405529953</v>
      </c>
    </row>
    <row r="4" spans="1:7" ht="36" x14ac:dyDescent="0.15">
      <c r="A4" s="424" t="s">
        <v>329</v>
      </c>
      <c r="B4" s="424">
        <v>1102</v>
      </c>
      <c r="C4" s="424">
        <v>1904</v>
      </c>
      <c r="D4" s="424">
        <v>1109</v>
      </c>
      <c r="E4" s="424">
        <v>0</v>
      </c>
      <c r="F4" s="426">
        <f t="shared" si="0"/>
        <v>100.63520871143376</v>
      </c>
      <c r="G4" s="426">
        <f t="shared" si="1"/>
        <v>171.68620378719567</v>
      </c>
    </row>
    <row r="5" spans="1:7" ht="24" x14ac:dyDescent="0.15">
      <c r="A5" s="424" t="s">
        <v>323</v>
      </c>
      <c r="B5" s="424">
        <v>2706</v>
      </c>
      <c r="C5" s="424">
        <v>4362</v>
      </c>
      <c r="D5" s="424">
        <v>2717</v>
      </c>
      <c r="E5" s="424">
        <v>3</v>
      </c>
      <c r="F5" s="426">
        <f t="shared" si="0"/>
        <v>100.40650406504065</v>
      </c>
      <c r="G5" s="426">
        <f t="shared" si="1"/>
        <v>160.54471843945529</v>
      </c>
    </row>
    <row r="6" spans="1:7" ht="36" x14ac:dyDescent="0.15">
      <c r="A6" s="424" t="s">
        <v>346</v>
      </c>
      <c r="B6" s="424">
        <v>300</v>
      </c>
      <c r="C6" s="424">
        <v>431</v>
      </c>
      <c r="D6" s="424">
        <v>301</v>
      </c>
      <c r="E6" s="424">
        <v>0</v>
      </c>
      <c r="F6" s="426">
        <f t="shared" si="0"/>
        <v>100.33333333333333</v>
      </c>
      <c r="G6" s="426">
        <f t="shared" si="1"/>
        <v>143.18936877076413</v>
      </c>
    </row>
    <row r="7" spans="1:7" ht="24" x14ac:dyDescent="0.15">
      <c r="A7" s="424" t="s">
        <v>325</v>
      </c>
      <c r="B7" s="424">
        <v>4185</v>
      </c>
      <c r="C7" s="424">
        <v>7454</v>
      </c>
      <c r="D7" s="424">
        <v>4185</v>
      </c>
      <c r="E7" s="424">
        <v>16</v>
      </c>
      <c r="F7" s="426">
        <f t="shared" si="0"/>
        <v>100</v>
      </c>
      <c r="G7" s="426">
        <f t="shared" si="1"/>
        <v>178.11230585424133</v>
      </c>
    </row>
    <row r="8" spans="1:7" ht="36" x14ac:dyDescent="0.15">
      <c r="A8" s="424" t="s">
        <v>347</v>
      </c>
      <c r="B8" s="424">
        <v>270</v>
      </c>
      <c r="C8" s="424">
        <v>392</v>
      </c>
      <c r="D8" s="424">
        <v>270</v>
      </c>
      <c r="E8" s="424">
        <v>0</v>
      </c>
      <c r="F8" s="426">
        <f t="shared" si="0"/>
        <v>100</v>
      </c>
      <c r="G8" s="426">
        <f t="shared" si="1"/>
        <v>145.18518518518519</v>
      </c>
    </row>
    <row r="9" spans="1:7" ht="36" x14ac:dyDescent="0.15">
      <c r="A9" s="425" t="s">
        <v>339</v>
      </c>
      <c r="B9" s="425">
        <v>3010</v>
      </c>
      <c r="C9" s="425">
        <v>4118</v>
      </c>
      <c r="D9" s="425">
        <v>2999</v>
      </c>
      <c r="E9" s="425">
        <v>21</v>
      </c>
      <c r="F9" s="427">
        <f t="shared" si="0"/>
        <v>99.634551495016609</v>
      </c>
      <c r="G9" s="427">
        <f t="shared" si="1"/>
        <v>137.31243747915971</v>
      </c>
    </row>
    <row r="10" spans="1:7" ht="24" x14ac:dyDescent="0.15">
      <c r="A10" s="424" t="s">
        <v>321</v>
      </c>
      <c r="B10" s="424">
        <v>3189</v>
      </c>
      <c r="C10" s="424">
        <v>3327</v>
      </c>
      <c r="D10" s="424">
        <v>3175</v>
      </c>
      <c r="E10" s="424">
        <v>41</v>
      </c>
      <c r="F10" s="426">
        <f t="shared" si="0"/>
        <v>99.560990906240207</v>
      </c>
      <c r="G10" s="426">
        <f t="shared" si="1"/>
        <v>104.78740157480316</v>
      </c>
    </row>
    <row r="11" spans="1:7" ht="24" x14ac:dyDescent="0.15">
      <c r="A11" s="424" t="s">
        <v>324</v>
      </c>
      <c r="B11" s="424">
        <v>2733</v>
      </c>
      <c r="C11" s="424">
        <v>3582</v>
      </c>
      <c r="D11" s="424">
        <v>2721</v>
      </c>
      <c r="E11" s="424">
        <v>20</v>
      </c>
      <c r="F11" s="426">
        <f t="shared" si="0"/>
        <v>99.560922063666297</v>
      </c>
      <c r="G11" s="426">
        <f t="shared" si="1"/>
        <v>131.64277839029768</v>
      </c>
    </row>
    <row r="12" spans="1:7" ht="24" x14ac:dyDescent="0.15">
      <c r="A12" s="424" t="s">
        <v>328</v>
      </c>
      <c r="B12" s="424">
        <v>7661</v>
      </c>
      <c r="C12" s="424">
        <v>9373</v>
      </c>
      <c r="D12" s="424">
        <v>7596</v>
      </c>
      <c r="E12" s="424">
        <v>111</v>
      </c>
      <c r="F12" s="426">
        <f t="shared" si="0"/>
        <v>99.151546795457506</v>
      </c>
      <c r="G12" s="426">
        <f t="shared" si="1"/>
        <v>123.3938915218536</v>
      </c>
    </row>
    <row r="13" spans="1:7" ht="24" x14ac:dyDescent="0.15">
      <c r="A13" s="424" t="s">
        <v>319</v>
      </c>
      <c r="B13" s="424">
        <v>2114</v>
      </c>
      <c r="C13" s="424">
        <v>2282</v>
      </c>
      <c r="D13" s="424">
        <v>2077</v>
      </c>
      <c r="E13" s="424">
        <v>45</v>
      </c>
      <c r="F13" s="426">
        <f t="shared" si="0"/>
        <v>98.249763481551554</v>
      </c>
      <c r="G13" s="426">
        <f t="shared" si="1"/>
        <v>109.8700048146365</v>
      </c>
    </row>
    <row r="14" spans="1:7" ht="36" x14ac:dyDescent="0.15">
      <c r="A14" s="424" t="s">
        <v>337</v>
      </c>
      <c r="B14" s="424">
        <v>2403</v>
      </c>
      <c r="C14" s="424">
        <v>2586</v>
      </c>
      <c r="D14" s="424">
        <v>2320</v>
      </c>
      <c r="E14" s="424">
        <v>101</v>
      </c>
      <c r="F14" s="426">
        <f t="shared" si="0"/>
        <v>96.545984186433628</v>
      </c>
      <c r="G14" s="426">
        <f t="shared" si="1"/>
        <v>111.46551724137932</v>
      </c>
    </row>
    <row r="15" spans="1:7" ht="48" x14ac:dyDescent="0.15">
      <c r="A15" s="424" t="s">
        <v>331</v>
      </c>
      <c r="B15" s="424">
        <v>635</v>
      </c>
      <c r="C15" s="424">
        <v>632</v>
      </c>
      <c r="D15" s="424">
        <v>611</v>
      </c>
      <c r="E15" s="424">
        <v>27</v>
      </c>
      <c r="F15" s="426">
        <f t="shared" si="0"/>
        <v>96.220472440944889</v>
      </c>
      <c r="G15" s="426">
        <f t="shared" si="1"/>
        <v>103.43698854337153</v>
      </c>
    </row>
    <row r="16" spans="1:7" ht="36" x14ac:dyDescent="0.15">
      <c r="A16" s="424" t="s">
        <v>320</v>
      </c>
      <c r="B16" s="424">
        <v>1245</v>
      </c>
      <c r="C16" s="424">
        <v>1026</v>
      </c>
      <c r="D16" s="424">
        <v>1186</v>
      </c>
      <c r="E16" s="424">
        <v>78</v>
      </c>
      <c r="F16" s="426">
        <f t="shared" si="0"/>
        <v>95.261044176706832</v>
      </c>
      <c r="G16" s="426">
        <f t="shared" si="1"/>
        <v>86.509274873524447</v>
      </c>
    </row>
    <row r="17" spans="1:7" ht="24" x14ac:dyDescent="0.15">
      <c r="A17" s="424" t="s">
        <v>322</v>
      </c>
      <c r="B17" s="424">
        <v>1088</v>
      </c>
      <c r="C17" s="424">
        <v>907</v>
      </c>
      <c r="D17" s="424">
        <v>988</v>
      </c>
      <c r="E17" s="424">
        <v>112</v>
      </c>
      <c r="F17" s="426">
        <f t="shared" si="0"/>
        <v>90.808823529411768</v>
      </c>
      <c r="G17" s="426">
        <f t="shared" si="1"/>
        <v>91.801619433198383</v>
      </c>
    </row>
    <row r="18" spans="1:7" ht="48" x14ac:dyDescent="0.15">
      <c r="A18" s="424" t="s">
        <v>326</v>
      </c>
      <c r="B18" s="424">
        <v>1375</v>
      </c>
      <c r="C18" s="424">
        <v>1098</v>
      </c>
      <c r="D18" s="424">
        <v>1219</v>
      </c>
      <c r="E18" s="424">
        <v>159</v>
      </c>
      <c r="F18" s="426">
        <f t="shared" si="0"/>
        <v>88.654545454545456</v>
      </c>
      <c r="G18" s="426">
        <f t="shared" si="1"/>
        <v>90.073831009023792</v>
      </c>
    </row>
    <row r="19" spans="1:7" ht="36" x14ac:dyDescent="0.15">
      <c r="A19" s="424" t="s">
        <v>334</v>
      </c>
      <c r="B19" s="424">
        <v>1967</v>
      </c>
      <c r="C19" s="424">
        <v>1539</v>
      </c>
      <c r="D19" s="424">
        <v>1708</v>
      </c>
      <c r="E19" s="424">
        <v>279</v>
      </c>
      <c r="F19" s="426">
        <f t="shared" si="0"/>
        <v>86.832740213523138</v>
      </c>
      <c r="G19" s="426">
        <f t="shared" si="1"/>
        <v>90.105386416861833</v>
      </c>
    </row>
    <row r="20" spans="1:7" ht="36" x14ac:dyDescent="0.15">
      <c r="A20" s="424" t="s">
        <v>336</v>
      </c>
      <c r="B20" s="424">
        <v>1900</v>
      </c>
      <c r="C20" s="424">
        <v>1435</v>
      </c>
      <c r="D20" s="424">
        <v>1625</v>
      </c>
      <c r="E20" s="424">
        <v>296</v>
      </c>
      <c r="F20" s="426">
        <f t="shared" si="0"/>
        <v>85.526315789473685</v>
      </c>
      <c r="G20" s="426">
        <f t="shared" si="1"/>
        <v>88.307692307692307</v>
      </c>
    </row>
    <row r="21" spans="1:7" ht="24" x14ac:dyDescent="0.15">
      <c r="A21" s="424" t="s">
        <v>318</v>
      </c>
      <c r="B21" s="424">
        <v>1405</v>
      </c>
      <c r="C21" s="424">
        <v>993</v>
      </c>
      <c r="D21" s="424">
        <v>1165</v>
      </c>
      <c r="E21" s="424">
        <v>251</v>
      </c>
      <c r="F21" s="426">
        <f t="shared" si="0"/>
        <v>82.918149466192176</v>
      </c>
      <c r="G21" s="426">
        <f t="shared" si="1"/>
        <v>85.236051502145926</v>
      </c>
    </row>
    <row r="22" spans="1:7" ht="24" x14ac:dyDescent="0.15">
      <c r="A22" s="424" t="s">
        <v>327</v>
      </c>
      <c r="B22" s="424">
        <v>593</v>
      </c>
      <c r="C22" s="424">
        <v>629</v>
      </c>
      <c r="D22" s="424">
        <v>475</v>
      </c>
      <c r="E22" s="424">
        <v>125</v>
      </c>
      <c r="F22" s="426">
        <f t="shared" si="0"/>
        <v>80.101180438448566</v>
      </c>
      <c r="G22" s="426">
        <f t="shared" si="1"/>
        <v>132.42105263157896</v>
      </c>
    </row>
    <row r="23" spans="1:7" ht="36" x14ac:dyDescent="0.15">
      <c r="A23" s="424" t="s">
        <v>341</v>
      </c>
      <c r="B23" s="424">
        <v>1184</v>
      </c>
      <c r="C23" s="424">
        <v>638</v>
      </c>
      <c r="D23" s="424">
        <v>833</v>
      </c>
      <c r="E23" s="424">
        <v>363</v>
      </c>
      <c r="F23" s="426">
        <f t="shared" si="0"/>
        <v>70.354729729729726</v>
      </c>
      <c r="G23" s="426">
        <f t="shared" si="1"/>
        <v>76.590636254501803</v>
      </c>
    </row>
    <row r="24" spans="1:7" ht="24" x14ac:dyDescent="0.15">
      <c r="A24" s="424" t="s">
        <v>317</v>
      </c>
      <c r="B24" s="424">
        <v>663</v>
      </c>
      <c r="C24" s="424">
        <v>440</v>
      </c>
      <c r="D24" s="424">
        <v>456</v>
      </c>
      <c r="E24" s="424">
        <v>209</v>
      </c>
      <c r="F24" s="426">
        <f t="shared" si="0"/>
        <v>68.778280542986423</v>
      </c>
      <c r="G24" s="426">
        <f t="shared" si="1"/>
        <v>96.491228070175438</v>
      </c>
    </row>
    <row r="25" spans="1:7" ht="48" x14ac:dyDescent="0.15">
      <c r="A25" s="424" t="s">
        <v>342</v>
      </c>
      <c r="B25" s="424">
        <v>973</v>
      </c>
      <c r="C25" s="424">
        <v>407</v>
      </c>
      <c r="D25" s="424">
        <v>656</v>
      </c>
      <c r="E25" s="424">
        <v>320</v>
      </c>
      <c r="F25" s="426">
        <f t="shared" si="0"/>
        <v>67.420349434737929</v>
      </c>
      <c r="G25" s="426">
        <f t="shared" si="1"/>
        <v>62.042682926829265</v>
      </c>
    </row>
    <row r="26" spans="1:7" ht="36" x14ac:dyDescent="0.15">
      <c r="A26" s="424" t="s">
        <v>343</v>
      </c>
      <c r="B26" s="424">
        <v>1308</v>
      </c>
      <c r="C26" s="424">
        <v>552</v>
      </c>
      <c r="D26" s="424">
        <v>823</v>
      </c>
      <c r="E26" s="424">
        <v>488</v>
      </c>
      <c r="F26" s="426">
        <f t="shared" si="0"/>
        <v>62.920489296636084</v>
      </c>
      <c r="G26" s="426">
        <f t="shared" si="1"/>
        <v>67.071688942891853</v>
      </c>
    </row>
    <row r="27" spans="1:7" ht="36" x14ac:dyDescent="0.15">
      <c r="A27" s="424" t="s">
        <v>348</v>
      </c>
      <c r="B27" s="424">
        <v>173</v>
      </c>
      <c r="C27" s="424">
        <v>117</v>
      </c>
      <c r="D27" s="424">
        <v>108</v>
      </c>
      <c r="E27" s="424">
        <v>66</v>
      </c>
      <c r="F27" s="426">
        <f t="shared" si="0"/>
        <v>62.427745664739888</v>
      </c>
      <c r="G27" s="426">
        <f t="shared" si="1"/>
        <v>108.33333333333333</v>
      </c>
    </row>
    <row r="28" spans="1:7" ht="36" x14ac:dyDescent="0.15">
      <c r="A28" s="424" t="s">
        <v>340</v>
      </c>
      <c r="B28" s="424">
        <v>973</v>
      </c>
      <c r="C28" s="424">
        <v>326</v>
      </c>
      <c r="D28" s="424">
        <v>595</v>
      </c>
      <c r="E28" s="424">
        <v>389</v>
      </c>
      <c r="F28" s="426">
        <f t="shared" si="0"/>
        <v>61.151079136690647</v>
      </c>
      <c r="G28" s="426">
        <f t="shared" si="1"/>
        <v>54.789915966386552</v>
      </c>
    </row>
    <row r="29" spans="1:7" ht="36" x14ac:dyDescent="0.15">
      <c r="A29" s="424" t="s">
        <v>335</v>
      </c>
      <c r="B29" s="424">
        <v>680</v>
      </c>
      <c r="C29" s="424">
        <v>141</v>
      </c>
      <c r="D29" s="424">
        <v>384</v>
      </c>
      <c r="E29" s="424">
        <v>298</v>
      </c>
      <c r="F29" s="426">
        <f t="shared" si="0"/>
        <v>56.470588235294116</v>
      </c>
      <c r="G29" s="426">
        <f t="shared" si="1"/>
        <v>36.71875</v>
      </c>
    </row>
    <row r="30" spans="1:7" ht="36" x14ac:dyDescent="0.15">
      <c r="A30" s="424" t="s">
        <v>333</v>
      </c>
      <c r="B30" s="424">
        <v>881</v>
      </c>
      <c r="C30" s="424">
        <v>278</v>
      </c>
      <c r="D30" s="424">
        <v>487</v>
      </c>
      <c r="E30" s="424">
        <v>395</v>
      </c>
      <c r="F30" s="426">
        <f t="shared" si="0"/>
        <v>55.278093076049942</v>
      </c>
      <c r="G30" s="426">
        <f t="shared" si="1"/>
        <v>57.08418891170431</v>
      </c>
    </row>
    <row r="31" spans="1:7" ht="36" x14ac:dyDescent="0.15">
      <c r="A31" s="424" t="s">
        <v>330</v>
      </c>
      <c r="B31" s="424">
        <v>476</v>
      </c>
      <c r="C31" s="424">
        <v>126</v>
      </c>
      <c r="D31" s="424">
        <v>238</v>
      </c>
      <c r="E31" s="424">
        <v>238</v>
      </c>
      <c r="F31" s="426">
        <f t="shared" si="0"/>
        <v>50</v>
      </c>
      <c r="G31" s="426">
        <f t="shared" si="1"/>
        <v>52.941176470588232</v>
      </c>
    </row>
    <row r="32" spans="1:7" ht="36" x14ac:dyDescent="0.15">
      <c r="A32" s="424" t="s">
        <v>338</v>
      </c>
      <c r="B32" s="424">
        <v>511</v>
      </c>
      <c r="C32" s="424">
        <v>97</v>
      </c>
      <c r="D32" s="424">
        <v>231</v>
      </c>
      <c r="E32" s="424">
        <v>281</v>
      </c>
      <c r="F32" s="426">
        <f t="shared" si="0"/>
        <v>45.205479452054796</v>
      </c>
      <c r="G32" s="426">
        <f t="shared" si="1"/>
        <v>41.99134199134199</v>
      </c>
    </row>
    <row r="33" spans="1:7" ht="36" x14ac:dyDescent="0.15">
      <c r="A33" s="424" t="s">
        <v>344</v>
      </c>
      <c r="B33" s="424">
        <v>477</v>
      </c>
      <c r="C33" s="424">
        <v>72</v>
      </c>
      <c r="D33" s="424">
        <v>186</v>
      </c>
      <c r="E33" s="424">
        <v>291</v>
      </c>
      <c r="F33" s="426">
        <f t="shared" si="0"/>
        <v>38.9937106918239</v>
      </c>
      <c r="G33" s="426">
        <f t="shared" si="1"/>
        <v>38.70967741935484</v>
      </c>
    </row>
    <row r="34" spans="1:7" ht="36" x14ac:dyDescent="0.15">
      <c r="A34" s="424" t="s">
        <v>332</v>
      </c>
      <c r="B34" s="424">
        <v>1908</v>
      </c>
      <c r="C34" s="424">
        <v>293</v>
      </c>
      <c r="D34" s="424">
        <v>711</v>
      </c>
      <c r="E34" s="424">
        <v>1201</v>
      </c>
      <c r="F34" s="426">
        <f t="shared" si="0"/>
        <v>37.264150943396224</v>
      </c>
      <c r="G34" s="426">
        <f t="shared" si="1"/>
        <v>41.209563994374122</v>
      </c>
    </row>
    <row r="35" spans="1:7" ht="13" x14ac:dyDescent="0.15">
      <c r="A35" s="424" t="s">
        <v>350</v>
      </c>
      <c r="B35" s="424">
        <f>SUM(B2:B34)</f>
        <v>50838</v>
      </c>
      <c r="C35" s="424">
        <f t="shared" ref="C35:E35" si="2">SUM(C2:C34)</f>
        <v>52434</v>
      </c>
      <c r="D35" s="424">
        <f t="shared" si="2"/>
        <v>44914</v>
      </c>
      <c r="E35" s="424">
        <f t="shared" si="2"/>
        <v>6225</v>
      </c>
      <c r="F35" s="426">
        <f t="shared" ref="F35" si="3">D35*100/B35</f>
        <v>88.347299264329834</v>
      </c>
      <c r="G35" s="426">
        <f t="shared" ref="G35" si="4">C35*100/D35</f>
        <v>116.74310905285657</v>
      </c>
    </row>
    <row r="36" spans="1:7" ht="15" x14ac:dyDescent="0.2">
      <c r="G36" s="439" t="s">
        <v>359</v>
      </c>
    </row>
    <row r="38" spans="1:7" ht="13" x14ac:dyDescent="0.15">
      <c r="A38" s="424" t="s">
        <v>351</v>
      </c>
      <c r="B38" s="424">
        <f>SUM(B2:B14)</f>
        <v>30423</v>
      </c>
      <c r="C38" s="424">
        <f t="shared" ref="C38:E38" si="5">SUM(C2:C14)</f>
        <v>40688</v>
      </c>
      <c r="D38" s="424">
        <f t="shared" si="5"/>
        <v>30229</v>
      </c>
      <c r="E38" s="424">
        <f t="shared" si="5"/>
        <v>359</v>
      </c>
      <c r="F38" s="426">
        <f t="shared" ref="F38:F41" si="6">D38*100/B38</f>
        <v>99.362324557078523</v>
      </c>
      <c r="G38" s="426">
        <f t="shared" ref="G38:G41" si="7">C38*100/D38</f>
        <v>134.59922590889542</v>
      </c>
    </row>
    <row r="39" spans="1:7" ht="13" x14ac:dyDescent="0.15">
      <c r="A39" s="424" t="s">
        <v>352</v>
      </c>
      <c r="B39" s="424">
        <f>SUM(B15:B29)</f>
        <v>16162</v>
      </c>
      <c r="C39" s="424">
        <f t="shared" ref="C39:E39" si="8">SUM(C15:C29)</f>
        <v>10880</v>
      </c>
      <c r="D39" s="424">
        <f t="shared" si="8"/>
        <v>12832</v>
      </c>
      <c r="E39" s="424">
        <f t="shared" si="8"/>
        <v>3460</v>
      </c>
      <c r="F39" s="426">
        <f t="shared" si="6"/>
        <v>79.396114342284378</v>
      </c>
      <c r="G39" s="426">
        <f t="shared" si="7"/>
        <v>84.788029925187033</v>
      </c>
    </row>
    <row r="40" spans="1:7" ht="13" x14ac:dyDescent="0.15">
      <c r="A40" s="424" t="s">
        <v>353</v>
      </c>
      <c r="B40" s="424">
        <f>SUM(B30:B34)</f>
        <v>4253</v>
      </c>
      <c r="C40" s="424">
        <f t="shared" ref="C40:E40" si="9">SUM(C30:C34)</f>
        <v>866</v>
      </c>
      <c r="D40" s="424">
        <f t="shared" si="9"/>
        <v>1853</v>
      </c>
      <c r="E40" s="424">
        <f t="shared" si="9"/>
        <v>2406</v>
      </c>
      <c r="F40" s="426">
        <f t="shared" si="6"/>
        <v>43.569245238655064</v>
      </c>
      <c r="G40" s="426">
        <f t="shared" si="7"/>
        <v>46.735024284943336</v>
      </c>
    </row>
    <row r="41" spans="1:7" ht="13" x14ac:dyDescent="0.15">
      <c r="A41" s="424" t="s">
        <v>350</v>
      </c>
      <c r="B41" s="424">
        <f>SUM(B38:B40)</f>
        <v>50838</v>
      </c>
      <c r="C41" s="424">
        <f t="shared" ref="C41:E41" si="10">SUM(C38:C40)</f>
        <v>52434</v>
      </c>
      <c r="D41" s="424">
        <f t="shared" si="10"/>
        <v>44914</v>
      </c>
      <c r="E41" s="424">
        <f t="shared" si="10"/>
        <v>6225</v>
      </c>
      <c r="F41" s="426">
        <f t="shared" si="6"/>
        <v>88.347299264329834</v>
      </c>
      <c r="G41" s="426">
        <f t="shared" si="7"/>
        <v>116.74310905285657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1"/>
  <sheetViews>
    <sheetView workbookViewId="0"/>
  </sheetViews>
  <sheetFormatPr baseColWidth="10" defaultRowHeight="16" x14ac:dyDescent="0.15"/>
  <sheetData>
    <row r="2" spans="2:3" ht="19" x14ac:dyDescent="0.2">
      <c r="B2" s="29" t="s">
        <v>234</v>
      </c>
      <c r="C2" s="30"/>
    </row>
    <row r="4" spans="2:3" ht="15" x14ac:dyDescent="0.2">
      <c r="B4" s="27" t="s">
        <v>235</v>
      </c>
    </row>
    <row r="5" spans="2:3" ht="15" x14ac:dyDescent="0.15">
      <c r="B5" s="366" t="s">
        <v>236</v>
      </c>
      <c r="C5" s="28" t="str">
        <f>'FCH1'!B2</f>
        <v>Evolução do número de vagas, candidatos e colocados [CNAES 2017]</v>
      </c>
    </row>
    <row r="6" spans="2:3" ht="15" x14ac:dyDescent="0.15">
      <c r="B6" s="366" t="s">
        <v>237</v>
      </c>
      <c r="C6" s="28" t="str">
        <f>'FCH2'!B2</f>
        <v>Evolução do nº de vagas, colocados e candidatos 1ª fase CNA de 2007 a 2017</v>
      </c>
    </row>
    <row r="7" spans="2:3" ht="15" x14ac:dyDescent="0.15">
      <c r="B7" s="366" t="s">
        <v>238</v>
      </c>
      <c r="C7" s="28" t="str">
        <f>'FCH3'!B2</f>
        <v>Comparação dos resultados do ensino superior, do ensino politécnico e do P.Porto em particular, no CNA entre 2013 e 2017</v>
      </c>
    </row>
    <row r="8" spans="2:3" ht="15" x14ac:dyDescent="0.15">
      <c r="B8" s="366" t="s">
        <v>239</v>
      </c>
      <c r="C8" s="28" t="str">
        <f>'FCH4'!B2</f>
        <v>Ranking do número total colocados na 1ª fase CNA entre 2013 e 2017, em Instituições Públicas</v>
      </c>
    </row>
    <row r="9" spans="2:3" ht="15" x14ac:dyDescent="0.15">
      <c r="B9" s="366" t="s">
        <v>240</v>
      </c>
      <c r="C9" s="28" t="str">
        <f>'FCH5'!B2</f>
        <v xml:space="preserve">Ranking da percentagem de ocupação de vagas na 1ª fase CNA entre 2013 e 2017,  em Instituições Públicas </v>
      </c>
    </row>
    <row r="10" spans="2:3" ht="15" x14ac:dyDescent="0.15">
      <c r="B10" s="366" t="s">
        <v>241</v>
      </c>
      <c r="C10" s="28" t="e">
        <f>'FCH 6'!_Toc174348824</f>
        <v>#NAME?</v>
      </c>
    </row>
    <row r="11" spans="2:3" ht="15" x14ac:dyDescent="0.15">
      <c r="B11" s="366" t="s">
        <v>242</v>
      </c>
      <c r="C11" s="28" t="e">
        <f>'FCH 7'!_Toc174348824</f>
        <v>#NAME?</v>
      </c>
    </row>
    <row r="12" spans="2:3" ht="15" x14ac:dyDescent="0.15">
      <c r="B12" s="366" t="s">
        <v>243</v>
      </c>
      <c r="C12" s="28" t="e">
        <f>'FCH8'!_Toc174348824</f>
        <v>#NAME?</v>
      </c>
    </row>
    <row r="13" spans="2:3" ht="15" x14ac:dyDescent="0.15">
      <c r="B13" s="366" t="s">
        <v>244</v>
      </c>
      <c r="C13" s="28" t="e">
        <f>'FCH9'!_Toc174348824</f>
        <v>#NAME?</v>
      </c>
    </row>
    <row r="14" spans="2:3" ht="15" x14ac:dyDescent="0.15">
      <c r="B14" s="366" t="s">
        <v>245</v>
      </c>
      <c r="C14" s="28" t="str">
        <f>'FCH 10'!B2</f>
        <v>Acesso ao P. Porto na 1.ª fase do CNA, entre 2013 e 2017</v>
      </c>
    </row>
    <row r="15" spans="2:3" ht="15" x14ac:dyDescent="0.15">
      <c r="B15" s="366" t="s">
        <v>246</v>
      </c>
      <c r="C15" s="28" t="str">
        <f>'FCH11(eliminar)'!B2</f>
        <v>% de estudantes colocados na 1ª fase do CNA entre 2013 a 2017, no P.Porto e por ciclo de estudos</v>
      </c>
    </row>
    <row r="16" spans="2:3" ht="15" x14ac:dyDescent="0.15">
      <c r="B16" s="366" t="s">
        <v>247</v>
      </c>
      <c r="C16" s="28" t="str">
        <f>'FCH12'!B2</f>
        <v>Lista ordenada das notas dos últimos colocados (contingente geral) na 1ª fase CNA entre 2013 a 2017, no P.Porto</v>
      </c>
    </row>
    <row r="17" spans="2:3" ht="15" x14ac:dyDescent="0.15">
      <c r="B17" s="366" t="s">
        <v>248</v>
      </c>
      <c r="C17" s="28" t="e">
        <f>'FCH13'!_Toc174348824</f>
        <v>#NAME?</v>
      </c>
    </row>
    <row r="18" spans="2:3" ht="15" x14ac:dyDescent="0.15">
      <c r="B18" s="366" t="s">
        <v>249</v>
      </c>
      <c r="C18" s="28" t="e">
        <f>#REF!</f>
        <v>#REF!</v>
      </c>
    </row>
    <row r="19" spans="2:3" ht="15" x14ac:dyDescent="0.15">
      <c r="B19" s="366" t="s">
        <v>250</v>
      </c>
      <c r="C19" s="28" t="str">
        <f>'FCH15'!B2</f>
        <v>Evolução no número de candidatos em 1ª opção na 1ª fase CNA entre 2013 e 2017, por ciclo de estudos</v>
      </c>
    </row>
    <row r="20" spans="2:3" ht="15" x14ac:dyDescent="0.15">
      <c r="B20" s="366" t="s">
        <v>294</v>
      </c>
      <c r="C20" s="28" t="str">
        <f>'FCH16'!B2</f>
        <v>Ranking do número de candidatos em 1ª opção na 1ª fase do CNA entre 2013 e 2017, por ciclo de estudos</v>
      </c>
    </row>
    <row r="21" spans="2:3" ht="15" x14ac:dyDescent="0.15">
      <c r="B21" s="366" t="s">
        <v>362</v>
      </c>
      <c r="C21" s="28" t="str">
        <f>'FCH17'!B2</f>
        <v xml:space="preserve">Ranking do número candidatos em 1ª opção na 1ª fase CNA em 2017,  em Instituições Públicas 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workbookViewId="0"/>
  </sheetViews>
  <sheetFormatPr baseColWidth="10" defaultRowHeight="16" x14ac:dyDescent="0.15"/>
  <sheetData>
    <row r="1" spans="1:17" ht="15" x14ac:dyDescent="0.2">
      <c r="A1" s="22"/>
      <c r="B1" s="23"/>
      <c r="C1" s="23"/>
      <c r="D1" s="23"/>
      <c r="E1" s="23"/>
      <c r="F1" s="23"/>
      <c r="G1" s="23"/>
    </row>
    <row r="2" spans="1:17" ht="19" x14ac:dyDescent="0.15">
      <c r="A2" s="36" t="s">
        <v>283</v>
      </c>
      <c r="B2" s="29" t="s">
        <v>301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15" x14ac:dyDescent="0.2">
      <c r="A3" s="24"/>
      <c r="B3" s="24"/>
      <c r="C3" s="24"/>
      <c r="D3" s="24"/>
      <c r="E3" s="24"/>
      <c r="F3" s="24"/>
      <c r="G3" s="24"/>
    </row>
    <row r="4" spans="1:17" ht="14" x14ac:dyDescent="0.15">
      <c r="B4" s="369" t="s">
        <v>132</v>
      </c>
      <c r="C4" s="370" t="s">
        <v>133</v>
      </c>
      <c r="D4" s="370" t="s">
        <v>134</v>
      </c>
      <c r="E4" s="370" t="s">
        <v>91</v>
      </c>
      <c r="F4" s="371" t="s">
        <v>296</v>
      </c>
    </row>
    <row r="5" spans="1:17" ht="14" x14ac:dyDescent="0.15">
      <c r="B5" s="372" t="s">
        <v>41</v>
      </c>
      <c r="C5" s="373">
        <v>1</v>
      </c>
      <c r="D5" s="373">
        <v>2</v>
      </c>
      <c r="E5" s="373">
        <v>3</v>
      </c>
      <c r="F5" s="374" t="s">
        <v>295</v>
      </c>
    </row>
    <row r="6" spans="1:17" ht="14" x14ac:dyDescent="0.2">
      <c r="B6" s="189" t="s">
        <v>135</v>
      </c>
      <c r="C6" s="190">
        <v>39703</v>
      </c>
      <c r="D6" s="190">
        <v>52122</v>
      </c>
      <c r="E6" s="190">
        <v>35452</v>
      </c>
      <c r="F6" s="191">
        <f t="shared" ref="F6:F20" si="0">E6*100/C6</f>
        <v>89.29300052892728</v>
      </c>
    </row>
    <row r="7" spans="1:17" ht="14" x14ac:dyDescent="0.2">
      <c r="B7" s="189" t="s">
        <v>136</v>
      </c>
      <c r="C7" s="190">
        <v>42224</v>
      </c>
      <c r="D7" s="190">
        <v>52652</v>
      </c>
      <c r="E7" s="190">
        <v>37901</v>
      </c>
      <c r="F7" s="191">
        <f t="shared" si="0"/>
        <v>89.761746873815838</v>
      </c>
    </row>
    <row r="8" spans="1:17" ht="14" x14ac:dyDescent="0.2">
      <c r="B8" s="189" t="s">
        <v>137</v>
      </c>
      <c r="C8" s="190">
        <v>45156</v>
      </c>
      <c r="D8" s="190">
        <v>48051</v>
      </c>
      <c r="E8" s="190">
        <v>36782</v>
      </c>
      <c r="F8" s="191">
        <f t="shared" si="0"/>
        <v>81.455399061032864</v>
      </c>
    </row>
    <row r="9" spans="1:17" ht="14" x14ac:dyDescent="0.2">
      <c r="B9" s="189" t="s">
        <v>138</v>
      </c>
      <c r="C9" s="190">
        <v>46965</v>
      </c>
      <c r="D9" s="190">
        <v>50755</v>
      </c>
      <c r="E9" s="190">
        <v>40100</v>
      </c>
      <c r="F9" s="191">
        <f t="shared" si="0"/>
        <v>85.382731821569251</v>
      </c>
    </row>
    <row r="10" spans="1:17" ht="14" x14ac:dyDescent="0.2">
      <c r="B10" s="189" t="s">
        <v>139</v>
      </c>
      <c r="C10" s="190">
        <v>48229</v>
      </c>
      <c r="D10" s="190">
        <v>45210</v>
      </c>
      <c r="E10" s="190">
        <v>36381</v>
      </c>
      <c r="F10" s="191">
        <f t="shared" si="0"/>
        <v>75.433867590039185</v>
      </c>
    </row>
    <row r="11" spans="1:17" ht="14" x14ac:dyDescent="0.2">
      <c r="B11" s="189" t="s">
        <v>140</v>
      </c>
      <c r="C11" s="190">
        <v>48468</v>
      </c>
      <c r="D11" s="190">
        <v>46292</v>
      </c>
      <c r="E11" s="190">
        <v>38379</v>
      </c>
      <c r="F11" s="191">
        <f t="shared" si="0"/>
        <v>79.184204010893779</v>
      </c>
    </row>
    <row r="12" spans="1:17" ht="14" x14ac:dyDescent="0.2">
      <c r="B12" s="189" t="s">
        <v>141</v>
      </c>
      <c r="C12" s="190">
        <v>45357</v>
      </c>
      <c r="D12" s="190">
        <v>41662</v>
      </c>
      <c r="E12" s="190">
        <v>36077</v>
      </c>
      <c r="F12" s="191">
        <f t="shared" si="0"/>
        <v>79.54009303966312</v>
      </c>
    </row>
    <row r="13" spans="1:17" ht="14" x14ac:dyDescent="0.2">
      <c r="B13" s="189" t="s">
        <v>142</v>
      </c>
      <c r="C13" s="190">
        <v>46057</v>
      </c>
      <c r="D13" s="190">
        <v>42595</v>
      </c>
      <c r="E13" s="190">
        <v>37568</v>
      </c>
      <c r="F13" s="191">
        <f t="shared" si="0"/>
        <v>81.568491217404514</v>
      </c>
    </row>
    <row r="14" spans="1:17" ht="14" x14ac:dyDescent="0.2">
      <c r="B14" s="189" t="s">
        <v>143</v>
      </c>
      <c r="C14" s="190">
        <v>46399</v>
      </c>
      <c r="D14" s="190">
        <v>38976</v>
      </c>
      <c r="E14" s="190">
        <v>33520</v>
      </c>
      <c r="F14" s="191">
        <f t="shared" si="0"/>
        <v>72.242936270178234</v>
      </c>
    </row>
    <row r="15" spans="1:17" ht="14" x14ac:dyDescent="0.2">
      <c r="B15" s="189" t="s">
        <v>144</v>
      </c>
      <c r="C15" s="190">
        <v>46528</v>
      </c>
      <c r="D15" s="190">
        <v>40521</v>
      </c>
      <c r="E15" s="190">
        <v>34860</v>
      </c>
      <c r="F15" s="191">
        <f t="shared" si="0"/>
        <v>74.922627235213199</v>
      </c>
    </row>
    <row r="16" spans="1:17" ht="14" x14ac:dyDescent="0.2">
      <c r="B16" s="189" t="s">
        <v>145</v>
      </c>
      <c r="C16" s="190">
        <v>48710</v>
      </c>
      <c r="D16" s="190">
        <v>51472</v>
      </c>
      <c r="E16" s="190">
        <v>41938</v>
      </c>
      <c r="F16" s="191">
        <f t="shared" si="0"/>
        <v>86.097310613836996</v>
      </c>
    </row>
    <row r="17" spans="2:6" ht="14" x14ac:dyDescent="0.2">
      <c r="B17" s="189" t="s">
        <v>146</v>
      </c>
      <c r="C17" s="190">
        <v>50219</v>
      </c>
      <c r="D17" s="190">
        <v>53062</v>
      </c>
      <c r="E17" s="190">
        <v>44336</v>
      </c>
      <c r="F17" s="191">
        <f t="shared" si="0"/>
        <v>88.285310340707696</v>
      </c>
    </row>
    <row r="18" spans="2:6" ht="14" x14ac:dyDescent="0.2">
      <c r="B18" s="189" t="s">
        <v>147</v>
      </c>
      <c r="C18" s="190">
        <v>51352</v>
      </c>
      <c r="D18" s="190">
        <v>52539</v>
      </c>
      <c r="E18" s="190">
        <v>45277</v>
      </c>
      <c r="F18" s="191">
        <f t="shared" si="0"/>
        <v>88.169886275120732</v>
      </c>
    </row>
    <row r="19" spans="2:6" ht="14" x14ac:dyDescent="0.2">
      <c r="B19" s="189" t="s">
        <v>148</v>
      </c>
      <c r="C19" s="190">
        <v>53410</v>
      </c>
      <c r="D19" s="190">
        <v>51842</v>
      </c>
      <c r="E19" s="190">
        <v>45592</v>
      </c>
      <c r="F19" s="191">
        <f t="shared" si="0"/>
        <v>85.362291705673101</v>
      </c>
    </row>
    <row r="20" spans="2:6" ht="14" x14ac:dyDescent="0.2">
      <c r="B20" s="189" t="s">
        <v>149</v>
      </c>
      <c r="C20" s="190">
        <v>53500</v>
      </c>
      <c r="D20" s="190">
        <v>46636</v>
      </c>
      <c r="E20" s="190">
        <v>42243</v>
      </c>
      <c r="F20" s="191">
        <f t="shared" si="0"/>
        <v>78.958878504672896</v>
      </c>
    </row>
    <row r="21" spans="2:6" ht="14" x14ac:dyDescent="0.2">
      <c r="B21" s="189" t="s">
        <v>158</v>
      </c>
      <c r="C21" s="190">
        <v>52298</v>
      </c>
      <c r="D21" s="190">
        <v>45078</v>
      </c>
      <c r="E21" s="190">
        <v>40415</v>
      </c>
      <c r="F21" s="191">
        <f t="shared" ref="F21:F26" si="1">E21*100/C21</f>
        <v>77.278289800757193</v>
      </c>
    </row>
    <row r="22" spans="2:6" ht="14" x14ac:dyDescent="0.2">
      <c r="B22" s="189" t="s">
        <v>166</v>
      </c>
      <c r="C22" s="190">
        <v>51461</v>
      </c>
      <c r="D22" s="190">
        <v>40419</v>
      </c>
      <c r="E22" s="190">
        <v>37415</v>
      </c>
      <c r="F22" s="191">
        <f t="shared" si="1"/>
        <v>72.70554400419735</v>
      </c>
    </row>
    <row r="23" spans="2:6" ht="14" x14ac:dyDescent="0.2">
      <c r="B23" s="189" t="s">
        <v>180</v>
      </c>
      <c r="C23" s="190">
        <v>50820</v>
      </c>
      <c r="D23" s="190">
        <v>42408</v>
      </c>
      <c r="E23" s="190">
        <v>37778</v>
      </c>
      <c r="F23" s="191">
        <f t="shared" si="1"/>
        <v>74.336875245966155</v>
      </c>
    </row>
    <row r="24" spans="2:6" ht="14" x14ac:dyDescent="0.2">
      <c r="B24" s="189" t="s">
        <v>191</v>
      </c>
      <c r="C24" s="190">
        <v>50555</v>
      </c>
      <c r="D24" s="190">
        <v>48271</v>
      </c>
      <c r="E24" s="190">
        <v>42068</v>
      </c>
      <c r="F24" s="191">
        <f t="shared" si="1"/>
        <v>83.212342992780137</v>
      </c>
    </row>
    <row r="25" spans="2:6" ht="14" x14ac:dyDescent="0.2">
      <c r="B25" s="189" t="s">
        <v>222</v>
      </c>
      <c r="C25" s="190">
        <v>50688</v>
      </c>
      <c r="D25" s="190">
        <v>49472</v>
      </c>
      <c r="E25" s="190">
        <v>42958</v>
      </c>
      <c r="F25" s="191">
        <f t="shared" si="1"/>
        <v>84.749842171717177</v>
      </c>
    </row>
    <row r="26" spans="2:6" ht="14" x14ac:dyDescent="0.2">
      <c r="B26" s="192" t="s">
        <v>302</v>
      </c>
      <c r="C26" s="193">
        <v>50838</v>
      </c>
      <c r="D26" s="193">
        <v>52434</v>
      </c>
      <c r="E26" s="193">
        <v>44914</v>
      </c>
      <c r="F26" s="422">
        <f t="shared" si="1"/>
        <v>88.347299264329834</v>
      </c>
    </row>
    <row r="27" spans="2:6" ht="13" x14ac:dyDescent="0.15"/>
    <row r="28" spans="2:6" ht="13" x14ac:dyDescent="0.15"/>
    <row r="29" spans="2:6" ht="13" x14ac:dyDescent="0.15">
      <c r="F29" s="383"/>
    </row>
    <row r="30" spans="2:6" ht="13" x14ac:dyDescent="0.15"/>
    <row r="43" spans="2:6" ht="15" x14ac:dyDescent="0.2">
      <c r="B43" s="20"/>
      <c r="C43" s="20"/>
      <c r="D43" s="20"/>
      <c r="E43" s="20"/>
      <c r="F43" s="20"/>
    </row>
    <row r="44" spans="2:6" ht="13" x14ac:dyDescent="0.15"/>
    <row r="45" spans="2:6" ht="13" x14ac:dyDescent="0.15"/>
    <row r="46" spans="2:6" ht="13" x14ac:dyDescent="0.15"/>
    <row r="47" spans="2:6" ht="13" x14ac:dyDescent="0.15"/>
    <row r="48" spans="2:6" ht="14" x14ac:dyDescent="0.15">
      <c r="B48" s="25"/>
      <c r="C48" s="25"/>
      <c r="D48" s="25"/>
      <c r="E48" s="25"/>
      <c r="F48" s="2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6"/>
  <sheetViews>
    <sheetView workbookViewId="0"/>
  </sheetViews>
  <sheetFormatPr baseColWidth="10" defaultRowHeight="16" x14ac:dyDescent="0.15"/>
  <sheetData>
    <row r="1" spans="1:24" ht="15" x14ac:dyDescent="0.2">
      <c r="A1" s="22"/>
      <c r="B1" s="23"/>
      <c r="C1" s="23"/>
      <c r="D1" s="23"/>
      <c r="E1" s="23"/>
      <c r="F1" s="23"/>
      <c r="G1" s="23"/>
    </row>
    <row r="2" spans="1:24" ht="19" x14ac:dyDescent="0.15">
      <c r="A2" s="36" t="s">
        <v>283</v>
      </c>
      <c r="B2" s="29" t="s">
        <v>303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r="3" spans="1:24" ht="13" x14ac:dyDescent="0.15"/>
    <row r="4" spans="1:24" ht="15" x14ac:dyDescent="0.15">
      <c r="B4" s="442" t="s">
        <v>132</v>
      </c>
      <c r="C4" s="444" t="s">
        <v>133</v>
      </c>
      <c r="D4" s="444"/>
      <c r="E4" s="444"/>
      <c r="F4" s="444"/>
      <c r="G4" s="444"/>
      <c r="H4" s="444" t="s">
        <v>134</v>
      </c>
      <c r="I4" s="444"/>
      <c r="J4" s="444" t="s">
        <v>91</v>
      </c>
      <c r="K4" s="445"/>
      <c r="N4" s="397" t="s">
        <v>133</v>
      </c>
    </row>
    <row r="5" spans="1:24" ht="24" x14ac:dyDescent="0.15">
      <c r="B5" s="443"/>
      <c r="C5" s="179" t="s">
        <v>173</v>
      </c>
      <c r="D5" s="179" t="s">
        <v>174</v>
      </c>
      <c r="E5" s="179" t="s">
        <v>175</v>
      </c>
      <c r="F5" s="179" t="s">
        <v>176</v>
      </c>
      <c r="G5" s="179" t="s">
        <v>177</v>
      </c>
      <c r="H5" s="179" t="s">
        <v>156</v>
      </c>
      <c r="I5" s="179" t="s">
        <v>178</v>
      </c>
      <c r="J5" s="179" t="s">
        <v>156</v>
      </c>
      <c r="K5" s="180" t="s">
        <v>179</v>
      </c>
    </row>
    <row r="6" spans="1:24" ht="13" x14ac:dyDescent="0.15">
      <c r="B6" s="181" t="s">
        <v>145</v>
      </c>
      <c r="C6" s="182">
        <v>48710</v>
      </c>
      <c r="D6" s="183">
        <v>4.6896492434662997</v>
      </c>
      <c r="E6" s="182">
        <v>41898</v>
      </c>
      <c r="F6" s="184">
        <v>40</v>
      </c>
      <c r="G6" s="182">
        <v>6812</v>
      </c>
      <c r="H6" s="182">
        <v>51472</v>
      </c>
      <c r="I6" s="183">
        <v>27.025492954270625</v>
      </c>
      <c r="J6" s="182">
        <v>41938</v>
      </c>
      <c r="K6" s="185">
        <v>20.304073436603556</v>
      </c>
    </row>
    <row r="7" spans="1:24" ht="14" x14ac:dyDescent="0.15">
      <c r="B7" s="181" t="s">
        <v>146</v>
      </c>
      <c r="C7" s="182">
        <v>50219</v>
      </c>
      <c r="D7" s="183">
        <f>(C7-C6)*100/C6</f>
        <v>3.097926503797988</v>
      </c>
      <c r="E7" s="182">
        <v>44302</v>
      </c>
      <c r="F7" s="184">
        <v>34</v>
      </c>
      <c r="G7" s="182">
        <v>5917</v>
      </c>
      <c r="H7" s="182">
        <v>53062</v>
      </c>
      <c r="I7" s="183">
        <f>(H7-H6)*100/H6</f>
        <v>3.0890581286913275</v>
      </c>
      <c r="J7" s="182">
        <v>44336</v>
      </c>
      <c r="K7" s="185">
        <f t="shared" ref="K7:K13" si="0">(J7-J6)*100/J6</f>
        <v>5.7179646144308265</v>
      </c>
      <c r="N7" s="2"/>
    </row>
    <row r="8" spans="1:24" ht="14" x14ac:dyDescent="0.15">
      <c r="B8" s="181" t="s">
        <v>147</v>
      </c>
      <c r="C8" s="182">
        <v>51352</v>
      </c>
      <c r="D8" s="183">
        <f t="shared" ref="D8:D13" si="1">(C8-C7)*100/C7</f>
        <v>2.2561182022740396</v>
      </c>
      <c r="E8" s="182">
        <v>45250</v>
      </c>
      <c r="F8" s="184">
        <v>27</v>
      </c>
      <c r="G8" s="182">
        <v>6102</v>
      </c>
      <c r="H8" s="182">
        <v>52539</v>
      </c>
      <c r="I8" s="183">
        <f t="shared" ref="I8:I9" si="2">(H8-H7)*100/H7</f>
        <v>-0.98563944065432885</v>
      </c>
      <c r="J8" s="182">
        <v>45277</v>
      </c>
      <c r="K8" s="185">
        <f t="shared" si="0"/>
        <v>2.1224287260916634</v>
      </c>
      <c r="N8" s="2"/>
    </row>
    <row r="9" spans="1:24" ht="14" x14ac:dyDescent="0.15">
      <c r="B9" s="181" t="s">
        <v>148</v>
      </c>
      <c r="C9" s="182">
        <v>53410</v>
      </c>
      <c r="D9" s="183">
        <f t="shared" si="1"/>
        <v>4.0076335877862599</v>
      </c>
      <c r="E9" s="182">
        <v>45557</v>
      </c>
      <c r="F9" s="184">
        <v>26</v>
      </c>
      <c r="G9" s="182">
        <v>7853</v>
      </c>
      <c r="H9" s="182">
        <v>51842</v>
      </c>
      <c r="I9" s="183">
        <f t="shared" si="2"/>
        <v>-1.326633548411656</v>
      </c>
      <c r="J9" s="182">
        <v>45592</v>
      </c>
      <c r="K9" s="185">
        <f t="shared" si="0"/>
        <v>0.69571747244737947</v>
      </c>
      <c r="N9" s="2"/>
      <c r="O9" s="2"/>
    </row>
    <row r="10" spans="1:24" ht="14" x14ac:dyDescent="0.15">
      <c r="B10" s="181" t="s">
        <v>149</v>
      </c>
      <c r="C10" s="182">
        <v>53500</v>
      </c>
      <c r="D10" s="183">
        <f t="shared" si="1"/>
        <v>0.16850777008050927</v>
      </c>
      <c r="E10" s="182">
        <v>41562</v>
      </c>
      <c r="F10" s="184">
        <f>647+34</f>
        <v>681</v>
      </c>
      <c r="G10" s="182">
        <v>11938</v>
      </c>
      <c r="H10" s="182">
        <v>46636</v>
      </c>
      <c r="I10" s="183">
        <f t="shared" ref="I10:I16" si="3">(H10-H9)*100/H9</f>
        <v>-10.04205084680375</v>
      </c>
      <c r="J10" s="182">
        <v>42243</v>
      </c>
      <c r="K10" s="185">
        <f t="shared" si="0"/>
        <v>-7.3455869450780842</v>
      </c>
      <c r="N10" s="2"/>
      <c r="O10" s="2"/>
    </row>
    <row r="11" spans="1:24" ht="14" x14ac:dyDescent="0.15">
      <c r="B11" s="181" t="s">
        <v>158</v>
      </c>
      <c r="C11" s="182">
        <v>52298</v>
      </c>
      <c r="D11" s="183">
        <f t="shared" si="1"/>
        <v>-2.2467289719626167</v>
      </c>
      <c r="E11" s="182">
        <v>39992</v>
      </c>
      <c r="F11" s="184">
        <v>423</v>
      </c>
      <c r="G11" s="182">
        <v>12306</v>
      </c>
      <c r="H11" s="182">
        <v>45078</v>
      </c>
      <c r="I11" s="183">
        <f t="shared" si="3"/>
        <v>-3.3407667896045972</v>
      </c>
      <c r="J11" s="182">
        <v>40415</v>
      </c>
      <c r="K11" s="185">
        <f t="shared" si="0"/>
        <v>-4.3273441753663331</v>
      </c>
      <c r="N11" s="2"/>
      <c r="O11" s="2"/>
    </row>
    <row r="12" spans="1:24" ht="14" x14ac:dyDescent="0.15">
      <c r="B12" s="181" t="s">
        <v>166</v>
      </c>
      <c r="C12" s="182">
        <v>51461</v>
      </c>
      <c r="D12" s="183">
        <f t="shared" si="1"/>
        <v>-1.6004436116103866</v>
      </c>
      <c r="E12" s="182">
        <v>37109</v>
      </c>
      <c r="F12" s="184">
        <v>130</v>
      </c>
      <c r="G12" s="182">
        <v>14176</v>
      </c>
      <c r="H12" s="182">
        <v>40419</v>
      </c>
      <c r="I12" s="183">
        <f t="shared" si="3"/>
        <v>-10.335418607746572</v>
      </c>
      <c r="J12" s="182">
        <v>37415</v>
      </c>
      <c r="K12" s="185">
        <f t="shared" si="0"/>
        <v>-7.4229865149078309</v>
      </c>
      <c r="N12" s="2"/>
      <c r="O12" s="2"/>
    </row>
    <row r="13" spans="1:24" ht="14" x14ac:dyDescent="0.15">
      <c r="B13" s="181" t="s">
        <v>180</v>
      </c>
      <c r="C13" s="182">
        <v>50820</v>
      </c>
      <c r="D13" s="183">
        <f t="shared" si="1"/>
        <v>-1.2456034667029401</v>
      </c>
      <c r="E13" s="182">
        <v>37652</v>
      </c>
      <c r="F13" s="184">
        <v>126</v>
      </c>
      <c r="G13" s="182">
        <v>13168</v>
      </c>
      <c r="H13" s="182">
        <v>42408</v>
      </c>
      <c r="I13" s="183">
        <f t="shared" si="3"/>
        <v>4.9209530171454023</v>
      </c>
      <c r="J13" s="182">
        <v>37778</v>
      </c>
      <c r="K13" s="185">
        <f t="shared" si="0"/>
        <v>0.97019911800080183</v>
      </c>
      <c r="N13" s="2"/>
      <c r="O13" s="2"/>
    </row>
    <row r="14" spans="1:24" ht="15" x14ac:dyDescent="0.15">
      <c r="B14" s="181" t="s">
        <v>191</v>
      </c>
      <c r="C14" s="182">
        <v>50555</v>
      </c>
      <c r="D14" s="183">
        <f t="shared" ref="D14:D16" si="4">(C14-C13)*100/C13</f>
        <v>-0.52144824872097595</v>
      </c>
      <c r="E14" s="182">
        <v>41841</v>
      </c>
      <c r="F14" s="184">
        <v>227</v>
      </c>
      <c r="G14" s="182">
        <v>8714</v>
      </c>
      <c r="H14" s="182">
        <v>48271</v>
      </c>
      <c r="I14" s="183">
        <f t="shared" si="3"/>
        <v>13.825221656291266</v>
      </c>
      <c r="J14" s="182">
        <v>42068</v>
      </c>
      <c r="K14" s="185">
        <f t="shared" ref="K14:K16" si="5">(J14-J13)*100/J13</f>
        <v>11.355815554026153</v>
      </c>
      <c r="N14" s="396" t="s">
        <v>134</v>
      </c>
    </row>
    <row r="15" spans="1:24" ht="13" x14ac:dyDescent="0.15">
      <c r="B15" s="181" t="s">
        <v>222</v>
      </c>
      <c r="C15" s="182">
        <v>50688</v>
      </c>
      <c r="D15" s="183">
        <f t="shared" si="4"/>
        <v>0.2630798140638908</v>
      </c>
      <c r="E15" s="182">
        <v>42666</v>
      </c>
      <c r="F15" s="184">
        <v>292</v>
      </c>
      <c r="G15" s="182">
        <v>8022</v>
      </c>
      <c r="H15" s="182">
        <v>49472</v>
      </c>
      <c r="I15" s="183">
        <f t="shared" si="3"/>
        <v>2.4880362950840049</v>
      </c>
      <c r="J15" s="182">
        <v>42958</v>
      </c>
      <c r="K15" s="185">
        <f t="shared" si="5"/>
        <v>2.115622325758296</v>
      </c>
    </row>
    <row r="16" spans="1:24" ht="13" x14ac:dyDescent="0.15">
      <c r="B16" s="186" t="s">
        <v>302</v>
      </c>
      <c r="C16" s="187">
        <f>'FCH1'!C26</f>
        <v>50838</v>
      </c>
      <c r="D16" s="399">
        <f t="shared" si="4"/>
        <v>0.29592803030303028</v>
      </c>
      <c r="E16" s="187">
        <v>44613</v>
      </c>
      <c r="F16" s="188">
        <v>301</v>
      </c>
      <c r="G16" s="187">
        <v>6225</v>
      </c>
      <c r="H16" s="187">
        <f>'FCH1'!D26</f>
        <v>52434</v>
      </c>
      <c r="I16" s="187">
        <f t="shared" si="3"/>
        <v>5.9872250970245799</v>
      </c>
      <c r="J16" s="187">
        <f>'FCH1'!E26</f>
        <v>44914</v>
      </c>
      <c r="K16" s="398">
        <f t="shared" si="5"/>
        <v>4.553284603566274</v>
      </c>
    </row>
    <row r="17" spans="14:14" ht="13" x14ac:dyDescent="0.15"/>
    <row r="18" spans="14:14" ht="13" x14ac:dyDescent="0.15"/>
    <row r="19" spans="14:14" ht="13" x14ac:dyDescent="0.15"/>
    <row r="20" spans="14:14" ht="13" x14ac:dyDescent="0.15"/>
    <row r="21" spans="14:14" ht="13" x14ac:dyDescent="0.15"/>
    <row r="22" spans="14:14" ht="13" x14ac:dyDescent="0.15"/>
    <row r="23" spans="14:14" ht="13" x14ac:dyDescent="0.15"/>
    <row r="24" spans="14:14" ht="13" x14ac:dyDescent="0.15"/>
    <row r="25" spans="14:14" ht="15" x14ac:dyDescent="0.15">
      <c r="N25" s="396" t="s">
        <v>91</v>
      </c>
    </row>
    <row r="26" spans="14:14" ht="13" x14ac:dyDescent="0.15"/>
    <row r="27" spans="14:14" ht="13" x14ac:dyDescent="0.15"/>
    <row r="28" spans="14:14" ht="13" x14ac:dyDescent="0.15"/>
    <row r="29" spans="14:14" ht="13" x14ac:dyDescent="0.15"/>
    <row r="30" spans="14:14" ht="13" x14ac:dyDescent="0.15"/>
    <row r="31" spans="14:14" ht="13" x14ac:dyDescent="0.15"/>
    <row r="32" spans="14:14" ht="13" x14ac:dyDescent="0.15"/>
    <row r="33" spans="1:1" ht="13" x14ac:dyDescent="0.15"/>
    <row r="34" spans="1:1" ht="13" x14ac:dyDescent="0.15"/>
    <row r="35" spans="1:1" ht="13" x14ac:dyDescent="0.15"/>
    <row r="36" spans="1:1" ht="13" x14ac:dyDescent="0.15"/>
    <row r="37" spans="1:1" ht="13" x14ac:dyDescent="0.15"/>
    <row r="38" spans="1:1" ht="13" x14ac:dyDescent="0.15"/>
    <row r="39" spans="1:1" ht="13" x14ac:dyDescent="0.15"/>
    <row r="42" spans="1:1" ht="14" x14ac:dyDescent="0.15">
      <c r="A42" s="25"/>
    </row>
    <row r="43" spans="1:1" ht="14" x14ac:dyDescent="0.15">
      <c r="A43" s="25"/>
    </row>
    <row r="44" spans="1:1" ht="14" x14ac:dyDescent="0.15">
      <c r="A44" s="25"/>
    </row>
    <row r="45" spans="1:1" ht="14" x14ac:dyDescent="0.15">
      <c r="A45" s="25"/>
    </row>
    <row r="46" spans="1:1" ht="14" x14ac:dyDescent="0.15">
      <c r="A46" s="2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2"/>
  <sheetViews>
    <sheetView workbookViewId="0"/>
  </sheetViews>
  <sheetFormatPr baseColWidth="10" defaultRowHeight="16" x14ac:dyDescent="0.15"/>
  <sheetData>
    <row r="1" spans="1:23" ht="15" x14ac:dyDescent="0.2">
      <c r="A1" s="22"/>
      <c r="B1" s="23"/>
      <c r="C1" s="23"/>
      <c r="D1" s="23"/>
      <c r="E1" s="23"/>
      <c r="F1" s="23"/>
    </row>
    <row r="2" spans="1:23" ht="19" x14ac:dyDescent="0.15">
      <c r="A2" s="36" t="s">
        <v>283</v>
      </c>
      <c r="B2" s="29" t="s">
        <v>315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spans="1:23" ht="13" x14ac:dyDescent="0.15"/>
    <row r="4" spans="1:23" ht="14" x14ac:dyDescent="0.15">
      <c r="B4" s="168" t="s">
        <v>150</v>
      </c>
      <c r="C4" s="169"/>
      <c r="D4" s="170" t="s">
        <v>166</v>
      </c>
      <c r="E4" s="170" t="s">
        <v>180</v>
      </c>
      <c r="F4" s="170" t="s">
        <v>191</v>
      </c>
      <c r="G4" s="170" t="s">
        <v>222</v>
      </c>
      <c r="H4" s="171" t="s">
        <v>302</v>
      </c>
    </row>
    <row r="5" spans="1:23" ht="14" x14ac:dyDescent="0.2">
      <c r="B5" s="172"/>
      <c r="C5" s="173"/>
      <c r="D5" s="174"/>
      <c r="E5" s="174"/>
      <c r="F5" s="174"/>
      <c r="G5" s="174"/>
      <c r="H5" s="174"/>
    </row>
    <row r="6" spans="1:23" ht="14" x14ac:dyDescent="0.15">
      <c r="B6" s="446" t="s">
        <v>151</v>
      </c>
      <c r="C6" s="175" t="s">
        <v>133</v>
      </c>
      <c r="D6" s="44">
        <v>51461</v>
      </c>
      <c r="E6" s="44">
        <v>50820</v>
      </c>
      <c r="F6" s="44">
        <v>50555</v>
      </c>
      <c r="G6" s="44">
        <v>50688</v>
      </c>
      <c r="H6" s="45">
        <f>'FCH1'!C26</f>
        <v>50838</v>
      </c>
    </row>
    <row r="7" spans="1:23" ht="14" x14ac:dyDescent="0.15">
      <c r="B7" s="447"/>
      <c r="C7" s="176" t="s">
        <v>134</v>
      </c>
      <c r="D7" s="40">
        <v>40419</v>
      </c>
      <c r="E7" s="40">
        <v>42408</v>
      </c>
      <c r="F7" s="40">
        <v>48271</v>
      </c>
      <c r="G7" s="40">
        <v>49472</v>
      </c>
      <c r="H7" s="46">
        <f>'FCH1'!D26</f>
        <v>52434</v>
      </c>
    </row>
    <row r="8" spans="1:23" ht="14" x14ac:dyDescent="0.15">
      <c r="B8" s="447"/>
      <c r="C8" s="176" t="s">
        <v>91</v>
      </c>
      <c r="D8" s="40">
        <v>37415</v>
      </c>
      <c r="E8" s="40">
        <v>37778</v>
      </c>
      <c r="F8" s="40">
        <v>42068</v>
      </c>
      <c r="G8" s="40">
        <v>42958</v>
      </c>
      <c r="H8" s="46">
        <f>'FCH1'!E26</f>
        <v>44914</v>
      </c>
    </row>
    <row r="9" spans="1:23" ht="14" x14ac:dyDescent="0.15">
      <c r="B9" s="447"/>
      <c r="C9" s="176" t="s">
        <v>152</v>
      </c>
      <c r="D9" s="41">
        <v>27.29445599580265</v>
      </c>
      <c r="E9" s="41">
        <v>25.663124754033845</v>
      </c>
      <c r="F9" s="41">
        <v>16.787657007219863</v>
      </c>
      <c r="G9" s="41">
        <f t="shared" ref="G9:H9" si="0">100-G10</f>
        <v>15.250157828282823</v>
      </c>
      <c r="H9" s="47">
        <f t="shared" si="0"/>
        <v>11.652700735670166</v>
      </c>
    </row>
    <row r="10" spans="1:23" ht="14" x14ac:dyDescent="0.15">
      <c r="B10" s="448"/>
      <c r="C10" s="177" t="s">
        <v>153</v>
      </c>
      <c r="D10" s="48">
        <v>72.70554400419735</v>
      </c>
      <c r="E10" s="48">
        <v>74.336875245966155</v>
      </c>
      <c r="F10" s="48">
        <v>83.212342992780137</v>
      </c>
      <c r="G10" s="48">
        <f t="shared" ref="G10:H10" si="1">G8*100/G6</f>
        <v>84.749842171717177</v>
      </c>
      <c r="H10" s="49">
        <f t="shared" si="1"/>
        <v>88.347299264329834</v>
      </c>
    </row>
    <row r="11" spans="1:23" ht="14" x14ac:dyDescent="0.2">
      <c r="B11" s="37" t="s">
        <v>154</v>
      </c>
      <c r="C11" s="38"/>
      <c r="D11" s="42"/>
      <c r="E11" s="42"/>
      <c r="F11" s="42"/>
      <c r="G11" s="42"/>
      <c r="H11" s="42"/>
    </row>
    <row r="12" spans="1:23" ht="42" x14ac:dyDescent="0.15">
      <c r="B12" s="449" t="s">
        <v>181</v>
      </c>
      <c r="C12" s="175" t="s">
        <v>133</v>
      </c>
      <c r="D12" s="44">
        <v>22994</v>
      </c>
      <c r="E12" s="44">
        <v>21306</v>
      </c>
      <c r="F12" s="44">
        <v>22313</v>
      </c>
      <c r="G12" s="44">
        <v>22378</v>
      </c>
      <c r="H12" s="45">
        <v>20779</v>
      </c>
    </row>
    <row r="13" spans="1:23" ht="14" x14ac:dyDescent="0.15">
      <c r="B13" s="450"/>
      <c r="C13" s="176" t="s">
        <v>91</v>
      </c>
      <c r="D13" s="40">
        <v>12754</v>
      </c>
      <c r="E13" s="40">
        <v>13133</v>
      </c>
      <c r="F13" s="40">
        <v>15329</v>
      </c>
      <c r="G13" s="40">
        <v>15922</v>
      </c>
      <c r="H13" s="46">
        <v>15845</v>
      </c>
    </row>
    <row r="14" spans="1:23" ht="14" x14ac:dyDescent="0.15">
      <c r="B14" s="450"/>
      <c r="C14" s="176" t="s">
        <v>152</v>
      </c>
      <c r="D14" s="41">
        <v>44.533356527789856</v>
      </c>
      <c r="E14" s="41">
        <v>38.360086360649582</v>
      </c>
      <c r="F14" s="41">
        <v>31.300138932460897</v>
      </c>
      <c r="G14" s="41">
        <f t="shared" ref="G14:H14" si="2">100-G15</f>
        <v>28.849763160246667</v>
      </c>
      <c r="H14" s="47">
        <f t="shared" si="2"/>
        <v>23.745127291977482</v>
      </c>
    </row>
    <row r="15" spans="1:23" ht="14" x14ac:dyDescent="0.15">
      <c r="B15" s="451"/>
      <c r="C15" s="177" t="s">
        <v>153</v>
      </c>
      <c r="D15" s="48">
        <v>55.466643472210144</v>
      </c>
      <c r="E15" s="48">
        <v>61.639913639350418</v>
      </c>
      <c r="F15" s="48">
        <v>68.699861067539103</v>
      </c>
      <c r="G15" s="48">
        <f t="shared" ref="G15:H15" si="3">G13*100/G12</f>
        <v>71.150236839753333</v>
      </c>
      <c r="H15" s="49">
        <f t="shared" si="3"/>
        <v>76.254872708022518</v>
      </c>
    </row>
    <row r="16" spans="1:23" ht="14" x14ac:dyDescent="0.2">
      <c r="B16" s="37" t="s">
        <v>96</v>
      </c>
      <c r="C16" s="39"/>
      <c r="D16" s="43"/>
      <c r="E16" s="43"/>
      <c r="F16" s="43"/>
      <c r="G16" s="43"/>
      <c r="H16" s="43"/>
    </row>
    <row r="17" spans="2:8" ht="14" x14ac:dyDescent="0.15">
      <c r="B17" s="446" t="s">
        <v>255</v>
      </c>
      <c r="C17" s="175" t="s">
        <v>133</v>
      </c>
      <c r="D17" s="44">
        <v>3055</v>
      </c>
      <c r="E17" s="44">
        <v>3000</v>
      </c>
      <c r="F17" s="44">
        <v>3026</v>
      </c>
      <c r="G17" s="44">
        <v>2989</v>
      </c>
      <c r="H17" s="45">
        <v>3010</v>
      </c>
    </row>
    <row r="18" spans="2:8" ht="14" x14ac:dyDescent="0.15">
      <c r="B18" s="447"/>
      <c r="C18" s="176" t="s">
        <v>155</v>
      </c>
      <c r="D18" s="40">
        <v>11832</v>
      </c>
      <c r="E18" s="40">
        <v>13092</v>
      </c>
      <c r="F18" s="40">
        <v>14043</v>
      </c>
      <c r="G18" s="40">
        <v>15203</v>
      </c>
      <c r="H18" s="46">
        <v>18193</v>
      </c>
    </row>
    <row r="19" spans="2:8" ht="14" x14ac:dyDescent="0.15">
      <c r="B19" s="447"/>
      <c r="C19" s="176" t="s">
        <v>91</v>
      </c>
      <c r="D19" s="40">
        <v>2484</v>
      </c>
      <c r="E19" s="40">
        <v>2408</v>
      </c>
      <c r="F19" s="40">
        <v>2794</v>
      </c>
      <c r="G19" s="40">
        <v>2857</v>
      </c>
      <c r="H19" s="46">
        <v>2999</v>
      </c>
    </row>
    <row r="20" spans="2:8" ht="14" x14ac:dyDescent="0.15">
      <c r="B20" s="447"/>
      <c r="C20" s="176" t="s">
        <v>152</v>
      </c>
      <c r="D20" s="41">
        <v>18.690671031096556</v>
      </c>
      <c r="E20" s="41">
        <v>19.733333333333334</v>
      </c>
      <c r="F20" s="41">
        <v>7.666886979510906</v>
      </c>
      <c r="G20" s="41">
        <f t="shared" ref="G20:H20" si="4">100-G21</f>
        <v>4.4161927065908344</v>
      </c>
      <c r="H20" s="47">
        <f t="shared" si="4"/>
        <v>0.36544850498339088</v>
      </c>
    </row>
    <row r="21" spans="2:8" ht="14" x14ac:dyDescent="0.15">
      <c r="B21" s="452"/>
      <c r="C21" s="178" t="s">
        <v>153</v>
      </c>
      <c r="D21" s="50">
        <v>81.309328968903444</v>
      </c>
      <c r="E21" s="50">
        <v>80.266666666666666</v>
      </c>
      <c r="F21" s="50">
        <v>92.333113020489094</v>
      </c>
      <c r="G21" s="50">
        <f t="shared" ref="G21:H21" si="5">G19*100/G17</f>
        <v>95.583807293409166</v>
      </c>
      <c r="H21" s="51">
        <f t="shared" si="5"/>
        <v>99.634551495016609</v>
      </c>
    </row>
    <row r="22" spans="2:8" ht="15" x14ac:dyDescent="0.2">
      <c r="B22" s="15"/>
      <c r="C22" s="15"/>
    </row>
    <row r="23" spans="2:8" ht="15" x14ac:dyDescent="0.2">
      <c r="B23" s="225" t="s">
        <v>183</v>
      </c>
      <c r="C23" s="15"/>
    </row>
    <row r="24" spans="2:8" ht="15" x14ac:dyDescent="0.2">
      <c r="B24" s="225" t="s">
        <v>182</v>
      </c>
      <c r="C24" s="15"/>
    </row>
    <row r="25" spans="2:8" ht="15" x14ac:dyDescent="0.2">
      <c r="B25" s="15"/>
      <c r="C25" s="15"/>
      <c r="D25" s="390"/>
      <c r="E25" s="390"/>
      <c r="F25" s="390"/>
      <c r="G25" s="390"/>
      <c r="H25" s="390"/>
    </row>
    <row r="26" spans="2:8" ht="13" x14ac:dyDescent="0.15">
      <c r="D26" s="383"/>
      <c r="E26" s="383"/>
      <c r="F26" s="383"/>
      <c r="G26" s="383"/>
      <c r="H26" s="383"/>
    </row>
    <row r="27" spans="2:8" ht="13" x14ac:dyDescent="0.15">
      <c r="D27" s="383"/>
      <c r="E27" s="383"/>
      <c r="F27" s="383"/>
      <c r="G27" s="383"/>
      <c r="H27" s="383"/>
    </row>
    <row r="28" spans="2:8" ht="13" x14ac:dyDescent="0.15">
      <c r="D28" s="391"/>
      <c r="E28" s="383"/>
    </row>
    <row r="29" spans="2:8" ht="13" x14ac:dyDescent="0.15">
      <c r="D29" s="391"/>
      <c r="E29" s="392"/>
    </row>
    <row r="30" spans="2:8" ht="13" x14ac:dyDescent="0.15">
      <c r="D30" s="391"/>
    </row>
    <row r="31" spans="2:8" ht="13" x14ac:dyDescent="0.15"/>
    <row r="32" spans="2:8" ht="13" x14ac:dyDescent="0.15"/>
    <row r="35" spans="1:4" ht="15" x14ac:dyDescent="0.2">
      <c r="D35" s="390"/>
    </row>
    <row r="43" spans="1:4" ht="14" x14ac:dyDescent="0.15">
      <c r="A43" s="25"/>
    </row>
    <row r="44" spans="1:4" ht="14" x14ac:dyDescent="0.15">
      <c r="A44" s="25"/>
    </row>
    <row r="45" spans="1:4" ht="14" x14ac:dyDescent="0.15">
      <c r="A45" s="25"/>
    </row>
    <row r="46" spans="1:4" ht="14" x14ac:dyDescent="0.15">
      <c r="A46" s="25"/>
    </row>
    <row r="47" spans="1:4" ht="14" x14ac:dyDescent="0.15">
      <c r="A47" s="25"/>
    </row>
    <row r="48" spans="1:4" ht="15" x14ac:dyDescent="0.2">
      <c r="A48" s="20"/>
    </row>
    <row r="49" spans="1:1" ht="15" x14ac:dyDescent="0.2">
      <c r="A49" s="20"/>
    </row>
    <row r="50" spans="1:1" ht="15" x14ac:dyDescent="0.2">
      <c r="A50" s="20"/>
    </row>
    <row r="51" spans="1:1" ht="15" x14ac:dyDescent="0.2">
      <c r="A51" s="20"/>
    </row>
    <row r="52" spans="1:1" ht="15" x14ac:dyDescent="0.2">
      <c r="A52" s="2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6"/>
  <sheetViews>
    <sheetView workbookViewId="0"/>
  </sheetViews>
  <sheetFormatPr baseColWidth="10" defaultRowHeight="16" x14ac:dyDescent="0.15"/>
  <sheetData>
    <row r="1" spans="1:23" ht="15" x14ac:dyDescent="0.2">
      <c r="A1" s="22"/>
      <c r="B1" s="23"/>
      <c r="C1" s="23"/>
      <c r="D1" s="23"/>
      <c r="E1" s="23"/>
      <c r="F1" s="23"/>
    </row>
    <row r="2" spans="1:23" ht="19" x14ac:dyDescent="0.15">
      <c r="A2" s="36" t="s">
        <v>283</v>
      </c>
      <c r="B2" s="29" t="s">
        <v>304</v>
      </c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1"/>
      <c r="P2" s="21"/>
      <c r="Q2" s="21"/>
      <c r="R2" s="21"/>
      <c r="S2" s="21"/>
      <c r="T2" s="21"/>
      <c r="U2" s="21"/>
    </row>
    <row r="3" spans="1:23" ht="14" x14ac:dyDescent="0.2">
      <c r="B3" s="453" t="s">
        <v>92</v>
      </c>
      <c r="C3" s="57"/>
      <c r="D3" s="455" t="s">
        <v>91</v>
      </c>
      <c r="E3" s="455"/>
      <c r="F3" s="455"/>
      <c r="G3" s="455"/>
      <c r="H3" s="455"/>
      <c r="I3" s="58"/>
      <c r="J3" s="455" t="s">
        <v>19</v>
      </c>
      <c r="K3" s="455"/>
      <c r="L3" s="455"/>
      <c r="M3" s="455"/>
      <c r="N3" s="455"/>
    </row>
    <row r="4" spans="1:23" ht="14" x14ac:dyDescent="0.2">
      <c r="B4" s="454"/>
      <c r="C4" s="18"/>
      <c r="D4" s="60">
        <v>2013</v>
      </c>
      <c r="E4" s="60">
        <v>2014</v>
      </c>
      <c r="F4" s="60">
        <v>2015</v>
      </c>
      <c r="G4" s="60">
        <v>2016</v>
      </c>
      <c r="H4" s="60">
        <v>2017</v>
      </c>
      <c r="I4" s="58"/>
      <c r="J4" s="60">
        <v>2013</v>
      </c>
      <c r="K4" s="60">
        <v>2014</v>
      </c>
      <c r="L4" s="60">
        <v>2015</v>
      </c>
      <c r="M4" s="60">
        <v>2016</v>
      </c>
      <c r="N4" s="60">
        <v>2017</v>
      </c>
    </row>
    <row r="5" spans="1:23" ht="14" x14ac:dyDescent="0.2">
      <c r="B5" s="18"/>
      <c r="C5" s="18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23" ht="15" x14ac:dyDescent="0.2">
      <c r="B6" s="386" t="s">
        <v>17</v>
      </c>
      <c r="C6" s="19"/>
      <c r="D6" s="387">
        <v>3348</v>
      </c>
      <c r="E6" s="388" t="s">
        <v>41</v>
      </c>
      <c r="F6" s="388" t="s">
        <v>41</v>
      </c>
      <c r="G6" s="388" t="s">
        <v>41</v>
      </c>
      <c r="H6" s="389" t="s">
        <v>41</v>
      </c>
      <c r="I6" s="19"/>
      <c r="J6" s="387">
        <v>1</v>
      </c>
      <c r="K6" s="388" t="s">
        <v>41</v>
      </c>
      <c r="L6" s="388" t="s">
        <v>41</v>
      </c>
      <c r="M6" s="388" t="s">
        <v>41</v>
      </c>
      <c r="N6" s="389" t="s">
        <v>41</v>
      </c>
      <c r="V6" s="59"/>
      <c r="W6" s="59"/>
    </row>
    <row r="7" spans="1:23" ht="15" x14ac:dyDescent="0.2">
      <c r="B7" s="61" t="s">
        <v>13</v>
      </c>
      <c r="C7" s="367"/>
      <c r="D7" s="63">
        <v>3358</v>
      </c>
      <c r="E7" s="63">
        <v>6780</v>
      </c>
      <c r="F7" s="63">
        <v>7315</v>
      </c>
      <c r="G7" s="63">
        <v>7463</v>
      </c>
      <c r="H7" s="63">
        <v>7596</v>
      </c>
      <c r="I7" s="64"/>
      <c r="J7" s="63">
        <v>2</v>
      </c>
      <c r="K7" s="63">
        <v>1</v>
      </c>
      <c r="L7" s="63">
        <v>1</v>
      </c>
      <c r="M7" s="63">
        <v>1</v>
      </c>
      <c r="N7" s="63">
        <v>1</v>
      </c>
      <c r="V7" s="59"/>
      <c r="W7" s="59"/>
    </row>
    <row r="8" spans="1:23" ht="15" x14ac:dyDescent="0.2">
      <c r="B8" s="61" t="s">
        <v>15</v>
      </c>
      <c r="C8" s="22"/>
      <c r="D8" s="63">
        <v>4037</v>
      </c>
      <c r="E8" s="63">
        <v>3984</v>
      </c>
      <c r="F8" s="63">
        <v>4130</v>
      </c>
      <c r="G8" s="63">
        <v>4131</v>
      </c>
      <c r="H8" s="63">
        <v>4185</v>
      </c>
      <c r="I8" s="64"/>
      <c r="J8" s="63">
        <v>3</v>
      </c>
      <c r="K8" s="63">
        <v>2</v>
      </c>
      <c r="L8" s="63">
        <v>2</v>
      </c>
      <c r="M8" s="63">
        <v>2</v>
      </c>
      <c r="N8" s="63">
        <v>2</v>
      </c>
      <c r="V8" s="59"/>
      <c r="W8" s="59"/>
    </row>
    <row r="9" spans="1:23" ht="15" x14ac:dyDescent="0.2">
      <c r="B9" s="61" t="s">
        <v>12</v>
      </c>
      <c r="C9" s="367"/>
      <c r="D9" s="63">
        <v>2836</v>
      </c>
      <c r="E9" s="63">
        <v>2813</v>
      </c>
      <c r="F9" s="63">
        <v>3021</v>
      </c>
      <c r="G9" s="63">
        <v>3104</v>
      </c>
      <c r="H9" s="63">
        <v>3175</v>
      </c>
      <c r="I9" s="64"/>
      <c r="J9" s="63">
        <v>4</v>
      </c>
      <c r="K9" s="63">
        <v>3</v>
      </c>
      <c r="L9" s="63">
        <v>3</v>
      </c>
      <c r="M9" s="63">
        <v>3</v>
      </c>
      <c r="N9" s="63">
        <v>3</v>
      </c>
      <c r="V9" s="59"/>
      <c r="W9" s="59"/>
    </row>
    <row r="10" spans="1:23" ht="15" x14ac:dyDescent="0.2">
      <c r="B10" s="430" t="s">
        <v>299</v>
      </c>
      <c r="C10" s="385"/>
      <c r="D10" s="428">
        <v>2484</v>
      </c>
      <c r="E10" s="428">
        <v>2408</v>
      </c>
      <c r="F10" s="428">
        <v>2794</v>
      </c>
      <c r="G10" s="428">
        <v>2857</v>
      </c>
      <c r="H10" s="428">
        <v>2999</v>
      </c>
      <c r="I10" s="385"/>
      <c r="J10" s="428">
        <v>6</v>
      </c>
      <c r="K10" s="428">
        <v>5</v>
      </c>
      <c r="L10" s="428">
        <v>4</v>
      </c>
      <c r="M10" s="428">
        <v>4</v>
      </c>
      <c r="N10" s="428">
        <v>4</v>
      </c>
      <c r="V10" s="59"/>
      <c r="W10" s="59"/>
    </row>
    <row r="11" spans="1:23" ht="15" x14ac:dyDescent="0.2">
      <c r="B11" s="61" t="s">
        <v>14</v>
      </c>
      <c r="C11" s="62"/>
      <c r="D11" s="63">
        <v>2331</v>
      </c>
      <c r="E11" s="63">
        <v>2320</v>
      </c>
      <c r="F11" s="63">
        <v>2581</v>
      </c>
      <c r="G11" s="63">
        <v>2685</v>
      </c>
      <c r="H11" s="63">
        <v>2721</v>
      </c>
      <c r="I11" s="65"/>
      <c r="J11" s="63">
        <v>7</v>
      </c>
      <c r="K11" s="63">
        <v>6</v>
      </c>
      <c r="L11" s="63">
        <v>6</v>
      </c>
      <c r="M11" s="63">
        <v>6</v>
      </c>
      <c r="N11" s="63">
        <v>5</v>
      </c>
      <c r="V11" s="59"/>
      <c r="W11" s="59"/>
    </row>
    <row r="12" spans="1:23" ht="15" x14ac:dyDescent="0.2">
      <c r="B12" s="61" t="s">
        <v>16</v>
      </c>
      <c r="C12" s="367"/>
      <c r="D12" s="63">
        <v>2496</v>
      </c>
      <c r="E12" s="63">
        <v>2467</v>
      </c>
      <c r="F12" s="63">
        <v>2687</v>
      </c>
      <c r="G12" s="63">
        <v>2711</v>
      </c>
      <c r="H12" s="63">
        <v>2717</v>
      </c>
      <c r="I12" s="65"/>
      <c r="J12" s="63">
        <v>5</v>
      </c>
      <c r="K12" s="63">
        <v>4</v>
      </c>
      <c r="L12" s="63">
        <v>5</v>
      </c>
      <c r="M12" s="63">
        <v>5</v>
      </c>
      <c r="N12" s="63">
        <v>6</v>
      </c>
      <c r="V12" s="59"/>
      <c r="W12" s="59"/>
    </row>
    <row r="13" spans="1:23" ht="15" x14ac:dyDescent="0.2">
      <c r="B13" s="61" t="s">
        <v>6</v>
      </c>
      <c r="C13" s="66"/>
      <c r="D13" s="63">
        <v>1648</v>
      </c>
      <c r="E13" s="63">
        <v>1624</v>
      </c>
      <c r="F13" s="63">
        <v>1911</v>
      </c>
      <c r="G13" s="63">
        <v>2152</v>
      </c>
      <c r="H13" s="63">
        <v>2320</v>
      </c>
      <c r="I13" s="64"/>
      <c r="J13" s="63">
        <v>9</v>
      </c>
      <c r="K13" s="63">
        <v>8</v>
      </c>
      <c r="L13" s="63">
        <v>8</v>
      </c>
      <c r="M13" s="63">
        <v>7</v>
      </c>
      <c r="N13" s="63">
        <v>7</v>
      </c>
      <c r="V13" s="59"/>
      <c r="W13" s="59"/>
    </row>
    <row r="14" spans="1:23" ht="15" x14ac:dyDescent="0.2">
      <c r="B14" s="61" t="s">
        <v>167</v>
      </c>
      <c r="C14" s="367"/>
      <c r="D14" s="63">
        <v>1722</v>
      </c>
      <c r="E14" s="63">
        <v>1762</v>
      </c>
      <c r="F14" s="63">
        <v>1929</v>
      </c>
      <c r="G14" s="63">
        <v>2007</v>
      </c>
      <c r="H14" s="63">
        <v>2077</v>
      </c>
      <c r="I14" s="64"/>
      <c r="J14" s="63">
        <v>8</v>
      </c>
      <c r="K14" s="63">
        <v>7</v>
      </c>
      <c r="L14" s="63">
        <v>7</v>
      </c>
      <c r="M14" s="63">
        <v>8</v>
      </c>
      <c r="N14" s="63">
        <v>8</v>
      </c>
      <c r="V14" s="59"/>
      <c r="W14" s="59"/>
    </row>
    <row r="15" spans="1:23" ht="15" x14ac:dyDescent="0.2">
      <c r="B15" s="61" t="s">
        <v>4</v>
      </c>
      <c r="C15" s="22"/>
      <c r="D15" s="63">
        <v>1274</v>
      </c>
      <c r="E15" s="63">
        <v>1212</v>
      </c>
      <c r="F15" s="63">
        <v>1500</v>
      </c>
      <c r="G15" s="63">
        <v>1612</v>
      </c>
      <c r="H15" s="63">
        <v>1708</v>
      </c>
      <c r="I15" s="64"/>
      <c r="J15" s="63">
        <v>11</v>
      </c>
      <c r="K15" s="63">
        <v>10</v>
      </c>
      <c r="L15" s="63">
        <v>9</v>
      </c>
      <c r="M15" s="63">
        <v>9</v>
      </c>
      <c r="N15" s="63">
        <v>9</v>
      </c>
      <c r="V15" s="59"/>
      <c r="W15" s="59"/>
    </row>
    <row r="16" spans="1:23" ht="15" x14ac:dyDescent="0.2">
      <c r="B16" s="61" t="s">
        <v>5</v>
      </c>
      <c r="C16" s="22"/>
      <c r="D16" s="63">
        <v>1150</v>
      </c>
      <c r="E16" s="63">
        <v>1265</v>
      </c>
      <c r="F16" s="63">
        <v>1455</v>
      </c>
      <c r="G16" s="63">
        <v>1513</v>
      </c>
      <c r="H16" s="63">
        <v>1625</v>
      </c>
      <c r="I16" s="22"/>
      <c r="J16" s="63">
        <v>10</v>
      </c>
      <c r="K16" s="63">
        <v>9</v>
      </c>
      <c r="L16" s="63">
        <v>10</v>
      </c>
      <c r="M16" s="63">
        <v>10</v>
      </c>
      <c r="N16" s="63">
        <v>10</v>
      </c>
      <c r="V16" s="59"/>
      <c r="W16" s="59"/>
    </row>
    <row r="17" spans="2:23" ht="15" x14ac:dyDescent="0.2">
      <c r="B17" s="61" t="s">
        <v>164</v>
      </c>
      <c r="C17" s="22"/>
      <c r="D17" s="63">
        <v>1057</v>
      </c>
      <c r="E17" s="63">
        <v>994</v>
      </c>
      <c r="F17" s="63">
        <v>1176</v>
      </c>
      <c r="G17" s="63">
        <v>1178</v>
      </c>
      <c r="H17" s="63">
        <v>1219</v>
      </c>
      <c r="I17" s="67"/>
      <c r="J17" s="63">
        <v>14</v>
      </c>
      <c r="K17" s="63">
        <v>13</v>
      </c>
      <c r="L17" s="63">
        <v>11</v>
      </c>
      <c r="M17" s="63">
        <v>11</v>
      </c>
      <c r="N17" s="63">
        <v>11</v>
      </c>
      <c r="V17" s="59"/>
      <c r="W17" s="59"/>
    </row>
    <row r="18" spans="2:23" ht="15" x14ac:dyDescent="0.2">
      <c r="B18" s="61" t="s">
        <v>168</v>
      </c>
      <c r="C18" s="367"/>
      <c r="D18" s="63">
        <v>1004</v>
      </c>
      <c r="E18" s="63">
        <v>1031</v>
      </c>
      <c r="F18" s="63">
        <v>1115</v>
      </c>
      <c r="G18" s="63">
        <v>1114</v>
      </c>
      <c r="H18" s="63">
        <v>1186</v>
      </c>
      <c r="I18" s="22"/>
      <c r="J18" s="63">
        <v>13</v>
      </c>
      <c r="K18" s="63">
        <v>12</v>
      </c>
      <c r="L18" s="63">
        <v>13</v>
      </c>
      <c r="M18" s="63">
        <v>12</v>
      </c>
      <c r="N18" s="63">
        <v>12</v>
      </c>
      <c r="V18" s="59"/>
      <c r="W18" s="59"/>
    </row>
    <row r="19" spans="2:23" ht="15" x14ac:dyDescent="0.2">
      <c r="B19" s="61" t="s">
        <v>169</v>
      </c>
      <c r="C19" s="415"/>
      <c r="D19" s="63">
        <v>827</v>
      </c>
      <c r="E19" s="63">
        <v>942</v>
      </c>
      <c r="F19" s="63">
        <v>1120</v>
      </c>
      <c r="G19" s="63">
        <v>1075</v>
      </c>
      <c r="H19" s="63">
        <v>1165</v>
      </c>
      <c r="I19" s="22"/>
      <c r="J19" s="63">
        <v>15</v>
      </c>
      <c r="K19" s="63">
        <v>14</v>
      </c>
      <c r="L19" s="63">
        <v>12</v>
      </c>
      <c r="M19" s="63">
        <v>14</v>
      </c>
      <c r="N19" s="63">
        <v>13</v>
      </c>
      <c r="V19" s="59"/>
      <c r="W19" s="59"/>
    </row>
    <row r="20" spans="2:23" ht="15" x14ac:dyDescent="0.2">
      <c r="B20" s="61" t="s">
        <v>159</v>
      </c>
      <c r="C20" s="67"/>
      <c r="D20" s="63">
        <v>1049</v>
      </c>
      <c r="E20" s="63">
        <v>1047</v>
      </c>
      <c r="F20" s="63">
        <v>1111</v>
      </c>
      <c r="G20" s="63">
        <v>1109</v>
      </c>
      <c r="H20" s="63">
        <v>1109</v>
      </c>
      <c r="I20" s="22"/>
      <c r="J20" s="63">
        <v>12</v>
      </c>
      <c r="K20" s="63">
        <v>11</v>
      </c>
      <c r="L20" s="63">
        <v>14</v>
      </c>
      <c r="M20" s="63">
        <v>13</v>
      </c>
      <c r="N20" s="63">
        <v>14</v>
      </c>
      <c r="V20" s="59"/>
      <c r="W20" s="59"/>
    </row>
    <row r="21" spans="2:23" ht="15" x14ac:dyDescent="0.2">
      <c r="B21" s="61" t="s">
        <v>170</v>
      </c>
      <c r="C21" s="367"/>
      <c r="D21" s="63">
        <v>785</v>
      </c>
      <c r="E21" s="63">
        <v>845</v>
      </c>
      <c r="F21" s="63">
        <v>961</v>
      </c>
      <c r="G21" s="63">
        <v>938</v>
      </c>
      <c r="H21" s="63">
        <v>988</v>
      </c>
      <c r="I21" s="22"/>
      <c r="J21" s="63">
        <v>16</v>
      </c>
      <c r="K21" s="63">
        <v>15</v>
      </c>
      <c r="L21" s="63">
        <v>15</v>
      </c>
      <c r="M21" s="63">
        <v>15</v>
      </c>
      <c r="N21" s="63">
        <v>15</v>
      </c>
      <c r="V21" s="59"/>
      <c r="W21" s="59"/>
    </row>
    <row r="22" spans="2:23" ht="15" x14ac:dyDescent="0.2">
      <c r="B22" s="61" t="s">
        <v>9</v>
      </c>
      <c r="C22" s="66"/>
      <c r="D22" s="63">
        <v>502</v>
      </c>
      <c r="E22" s="63">
        <v>552</v>
      </c>
      <c r="F22" s="63">
        <v>671</v>
      </c>
      <c r="G22" s="63">
        <v>709</v>
      </c>
      <c r="H22" s="63">
        <v>833</v>
      </c>
      <c r="I22" s="22"/>
      <c r="J22" s="63">
        <v>17</v>
      </c>
      <c r="K22" s="63">
        <v>16</v>
      </c>
      <c r="L22" s="63">
        <v>17</v>
      </c>
      <c r="M22" s="63">
        <v>17</v>
      </c>
      <c r="N22" s="63">
        <v>16</v>
      </c>
      <c r="V22" s="59"/>
      <c r="W22" s="59"/>
    </row>
    <row r="23" spans="2:23" ht="15" x14ac:dyDescent="0.2">
      <c r="B23" s="61" t="s">
        <v>11</v>
      </c>
      <c r="C23" s="66"/>
      <c r="D23" s="63">
        <v>528</v>
      </c>
      <c r="E23" s="63">
        <v>528</v>
      </c>
      <c r="F23" s="63">
        <v>692</v>
      </c>
      <c r="G23" s="63">
        <v>746</v>
      </c>
      <c r="H23" s="63">
        <v>823</v>
      </c>
      <c r="I23" s="22"/>
      <c r="J23" s="63">
        <v>18</v>
      </c>
      <c r="K23" s="63">
        <v>17</v>
      </c>
      <c r="L23" s="63">
        <v>16</v>
      </c>
      <c r="M23" s="63">
        <v>16</v>
      </c>
      <c r="N23" s="63">
        <v>17</v>
      </c>
      <c r="V23" s="59"/>
      <c r="W23" s="59"/>
    </row>
    <row r="24" spans="2:23" ht="15" x14ac:dyDescent="0.2">
      <c r="B24" s="61" t="s">
        <v>2</v>
      </c>
      <c r="C24" s="22"/>
      <c r="D24" s="63">
        <v>417</v>
      </c>
      <c r="E24" s="63">
        <v>469</v>
      </c>
      <c r="F24" s="63">
        <v>589</v>
      </c>
      <c r="G24" s="63">
        <v>540</v>
      </c>
      <c r="H24" s="63">
        <v>711</v>
      </c>
      <c r="I24" s="67"/>
      <c r="J24" s="63">
        <v>20</v>
      </c>
      <c r="K24" s="63">
        <v>19</v>
      </c>
      <c r="L24" s="63">
        <v>18</v>
      </c>
      <c r="M24" s="63">
        <v>20</v>
      </c>
      <c r="N24" s="63">
        <v>18</v>
      </c>
      <c r="V24" s="59"/>
      <c r="W24" s="59"/>
    </row>
    <row r="25" spans="2:23" ht="15" x14ac:dyDescent="0.2">
      <c r="B25" s="61" t="s">
        <v>160</v>
      </c>
      <c r="C25" s="66"/>
      <c r="D25" s="63">
        <v>502</v>
      </c>
      <c r="E25" s="63">
        <v>516</v>
      </c>
      <c r="F25" s="63">
        <v>548</v>
      </c>
      <c r="G25" s="63">
        <v>598</v>
      </c>
      <c r="H25" s="63">
        <v>656</v>
      </c>
      <c r="I25" s="22"/>
      <c r="J25" s="63">
        <v>19</v>
      </c>
      <c r="K25" s="63">
        <v>18</v>
      </c>
      <c r="L25" s="63">
        <v>19</v>
      </c>
      <c r="M25" s="63">
        <v>18</v>
      </c>
      <c r="N25" s="63">
        <v>19</v>
      </c>
      <c r="V25" s="59"/>
      <c r="W25" s="59"/>
    </row>
    <row r="26" spans="2:23" ht="15" x14ac:dyDescent="0.2">
      <c r="B26" s="61" t="s">
        <v>162</v>
      </c>
      <c r="C26" s="22"/>
      <c r="D26" s="63">
        <v>406</v>
      </c>
      <c r="E26" s="63">
        <v>438</v>
      </c>
      <c r="F26" s="63">
        <v>508</v>
      </c>
      <c r="G26" s="63">
        <v>557</v>
      </c>
      <c r="H26" s="63">
        <v>611</v>
      </c>
      <c r="I26" s="67"/>
      <c r="J26" s="63">
        <v>22</v>
      </c>
      <c r="K26" s="63">
        <v>21</v>
      </c>
      <c r="L26" s="63">
        <v>20</v>
      </c>
      <c r="M26" s="63">
        <v>19</v>
      </c>
      <c r="N26" s="63">
        <v>20</v>
      </c>
      <c r="V26" s="59"/>
      <c r="W26" s="59"/>
    </row>
    <row r="27" spans="2:23" ht="15" x14ac:dyDescent="0.2">
      <c r="B27" s="61" t="s">
        <v>8</v>
      </c>
      <c r="C27" s="66"/>
      <c r="D27" s="63">
        <v>397</v>
      </c>
      <c r="E27" s="63">
        <v>436</v>
      </c>
      <c r="F27" s="63">
        <v>491</v>
      </c>
      <c r="G27" s="63">
        <v>525</v>
      </c>
      <c r="H27" s="63">
        <v>595</v>
      </c>
      <c r="I27" s="67"/>
      <c r="J27" s="63">
        <v>23</v>
      </c>
      <c r="K27" s="63">
        <v>22</v>
      </c>
      <c r="L27" s="63">
        <v>22</v>
      </c>
      <c r="M27" s="63">
        <v>21</v>
      </c>
      <c r="N27" s="63">
        <v>21</v>
      </c>
      <c r="V27" s="59"/>
      <c r="W27" s="59"/>
    </row>
    <row r="28" spans="2:23" ht="15" x14ac:dyDescent="0.2">
      <c r="B28" s="61" t="s">
        <v>161</v>
      </c>
      <c r="C28" s="22"/>
      <c r="D28" s="63">
        <v>376</v>
      </c>
      <c r="E28" s="63">
        <v>363</v>
      </c>
      <c r="F28" s="63">
        <v>449</v>
      </c>
      <c r="G28" s="63">
        <v>422</v>
      </c>
      <c r="H28" s="63">
        <v>487</v>
      </c>
      <c r="I28" s="67"/>
      <c r="J28" s="63">
        <v>25</v>
      </c>
      <c r="K28" s="63">
        <v>24</v>
      </c>
      <c r="L28" s="63">
        <v>23</v>
      </c>
      <c r="M28" s="63">
        <v>24</v>
      </c>
      <c r="N28" s="63">
        <v>22</v>
      </c>
      <c r="V28" s="59"/>
      <c r="W28" s="59"/>
    </row>
    <row r="29" spans="2:23" ht="15" x14ac:dyDescent="0.2">
      <c r="B29" s="61" t="s">
        <v>171</v>
      </c>
      <c r="C29" s="22"/>
      <c r="D29" s="63">
        <v>453</v>
      </c>
      <c r="E29" s="63">
        <v>453</v>
      </c>
      <c r="F29" s="63">
        <v>500</v>
      </c>
      <c r="G29" s="63">
        <v>466</v>
      </c>
      <c r="H29" s="63">
        <v>475</v>
      </c>
      <c r="I29" s="22"/>
      <c r="J29" s="63">
        <v>21</v>
      </c>
      <c r="K29" s="63">
        <v>20</v>
      </c>
      <c r="L29" s="63">
        <v>21</v>
      </c>
      <c r="M29" s="63">
        <v>22</v>
      </c>
      <c r="N29" s="63">
        <v>23</v>
      </c>
      <c r="V29" s="59"/>
      <c r="W29" s="59"/>
    </row>
    <row r="30" spans="2:23" ht="15" x14ac:dyDescent="0.2">
      <c r="B30" s="61" t="s">
        <v>172</v>
      </c>
      <c r="C30" s="415"/>
      <c r="D30" s="63">
        <v>415</v>
      </c>
      <c r="E30" s="63">
        <v>391</v>
      </c>
      <c r="F30" s="63">
        <v>443</v>
      </c>
      <c r="G30" s="63">
        <v>438</v>
      </c>
      <c r="H30" s="63">
        <v>456</v>
      </c>
      <c r="I30" s="22"/>
      <c r="J30" s="63">
        <v>24</v>
      </c>
      <c r="K30" s="63">
        <v>23</v>
      </c>
      <c r="L30" s="63">
        <v>24</v>
      </c>
      <c r="M30" s="63">
        <v>23</v>
      </c>
      <c r="N30" s="63">
        <v>24</v>
      </c>
      <c r="V30" s="59"/>
      <c r="W30" s="59"/>
    </row>
    <row r="31" spans="2:23" ht="15" x14ac:dyDescent="0.2">
      <c r="B31" s="61" t="s">
        <v>0</v>
      </c>
      <c r="C31" s="22"/>
      <c r="D31" s="63">
        <v>183</v>
      </c>
      <c r="E31" s="63">
        <v>278</v>
      </c>
      <c r="F31" s="63">
        <v>329</v>
      </c>
      <c r="G31" s="63">
        <v>309</v>
      </c>
      <c r="H31" s="63">
        <v>384</v>
      </c>
      <c r="I31" s="67"/>
      <c r="J31" s="63">
        <v>26</v>
      </c>
      <c r="K31" s="63">
        <v>25</v>
      </c>
      <c r="L31" s="63">
        <v>25</v>
      </c>
      <c r="M31" s="63">
        <v>25</v>
      </c>
      <c r="N31" s="63">
        <v>25</v>
      </c>
      <c r="V31" s="59"/>
      <c r="W31" s="59"/>
    </row>
    <row r="32" spans="2:23" ht="15" x14ac:dyDescent="0.2">
      <c r="B32" s="61" t="s">
        <v>1</v>
      </c>
      <c r="C32" s="22"/>
      <c r="D32" s="63">
        <v>159</v>
      </c>
      <c r="E32" s="63">
        <v>167</v>
      </c>
      <c r="F32" s="63">
        <v>215</v>
      </c>
      <c r="G32" s="63">
        <v>205</v>
      </c>
      <c r="H32" s="63">
        <v>238</v>
      </c>
      <c r="I32" s="67"/>
      <c r="J32" s="63">
        <v>28</v>
      </c>
      <c r="K32" s="63">
        <v>27</v>
      </c>
      <c r="L32" s="63">
        <v>27</v>
      </c>
      <c r="M32" s="63">
        <v>27</v>
      </c>
      <c r="N32" s="63">
        <v>26</v>
      </c>
      <c r="V32" s="59"/>
      <c r="W32" s="59"/>
    </row>
    <row r="33" spans="2:23" ht="15" x14ac:dyDescent="0.2">
      <c r="B33" s="61" t="s">
        <v>7</v>
      </c>
      <c r="C33" s="66"/>
      <c r="D33" s="63">
        <v>166</v>
      </c>
      <c r="E33" s="63">
        <v>191</v>
      </c>
      <c r="F33" s="63">
        <v>260</v>
      </c>
      <c r="G33" s="63">
        <v>233</v>
      </c>
      <c r="H33" s="63">
        <v>231</v>
      </c>
      <c r="I33" s="67"/>
      <c r="J33" s="63">
        <v>27</v>
      </c>
      <c r="K33" s="63">
        <v>26</v>
      </c>
      <c r="L33" s="63">
        <v>26</v>
      </c>
      <c r="M33" s="63">
        <v>26</v>
      </c>
      <c r="N33" s="63">
        <v>27</v>
      </c>
      <c r="V33" s="59"/>
      <c r="W33" s="59"/>
    </row>
    <row r="34" spans="2:23" ht="15" x14ac:dyDescent="0.2">
      <c r="B34" s="61" t="s">
        <v>10</v>
      </c>
      <c r="C34" s="66"/>
      <c r="D34" s="63">
        <v>103</v>
      </c>
      <c r="E34" s="63">
        <v>114</v>
      </c>
      <c r="F34" s="63">
        <v>145</v>
      </c>
      <c r="G34" s="63">
        <v>148</v>
      </c>
      <c r="H34" s="63">
        <v>186</v>
      </c>
      <c r="I34" s="67"/>
      <c r="J34" s="63">
        <v>29</v>
      </c>
      <c r="K34" s="63">
        <v>28</v>
      </c>
      <c r="L34" s="63">
        <v>28</v>
      </c>
      <c r="M34" s="63">
        <v>28</v>
      </c>
      <c r="N34" s="63">
        <v>28</v>
      </c>
      <c r="V34" s="59"/>
      <c r="W34" s="59"/>
    </row>
    <row r="35" spans="2:23" ht="15" x14ac:dyDescent="0.2">
      <c r="B35" s="61"/>
      <c r="C35" s="66"/>
      <c r="D35" s="66"/>
      <c r="E35" s="67"/>
      <c r="F35" s="66"/>
      <c r="G35" s="66"/>
      <c r="H35" s="66"/>
      <c r="I35" s="67"/>
      <c r="J35" s="66"/>
      <c r="K35" s="67"/>
      <c r="L35" s="66"/>
      <c r="M35" s="66"/>
      <c r="N35" s="66"/>
      <c r="V35" s="59"/>
      <c r="W35" s="59"/>
    </row>
    <row r="36" spans="2:23" ht="13" x14ac:dyDescent="0.15"/>
    <row r="37" spans="2:23" ht="13" x14ac:dyDescent="0.15"/>
    <row r="38" spans="2:23" ht="13" x14ac:dyDescent="0.15"/>
    <row r="39" spans="2:23" ht="13" x14ac:dyDescent="0.15"/>
    <row r="40" spans="2:23" ht="13" x14ac:dyDescent="0.15"/>
    <row r="41" spans="2:23" ht="13" x14ac:dyDescent="0.15"/>
    <row r="42" spans="2:23" ht="13" x14ac:dyDescent="0.15"/>
    <row r="43" spans="2:23" ht="13" x14ac:dyDescent="0.15"/>
    <row r="44" spans="2:23" ht="13" x14ac:dyDescent="0.15"/>
    <row r="45" spans="2:23" ht="15" x14ac:dyDescent="0.2">
      <c r="S45" s="59"/>
      <c r="T45" s="59"/>
      <c r="U45" s="59"/>
    </row>
    <row r="46" spans="2:23" ht="14" x14ac:dyDescent="0.2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</row>
    <row r="47" spans="2:23" ht="14" x14ac:dyDescent="0.2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</row>
    <row r="48" spans="2:23" ht="14" x14ac:dyDescent="0.2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</row>
    <row r="49" spans="2:14" ht="14" x14ac:dyDescent="0.2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</row>
    <row r="50" spans="2:14" ht="14" x14ac:dyDescent="0.2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</row>
    <row r="51" spans="2:14" ht="14" x14ac:dyDescent="0.2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</row>
    <row r="52" spans="2:14" ht="14" x14ac:dyDescent="0.2"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</row>
    <row r="53" spans="2:14" ht="14" x14ac:dyDescent="0.2"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</row>
    <row r="54" spans="2:14" ht="14" x14ac:dyDescent="0.2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</row>
    <row r="55" spans="2:14" ht="14" x14ac:dyDescent="0.2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</row>
    <row r="56" spans="2:14" ht="14" x14ac:dyDescent="0.2"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</row>
    <row r="57" spans="2:14" ht="14" x14ac:dyDescent="0.2"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</row>
    <row r="58" spans="2:14" ht="14" x14ac:dyDescent="0.2"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</row>
    <row r="59" spans="2:14" ht="14" x14ac:dyDescent="0.2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</row>
    <row r="60" spans="2:14" ht="14" x14ac:dyDescent="0.2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</row>
    <row r="61" spans="2:14" ht="14" x14ac:dyDescent="0.2"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</row>
    <row r="62" spans="2:14" ht="14" x14ac:dyDescent="0.2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</row>
    <row r="63" spans="2:14" ht="14" x14ac:dyDescent="0.2"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</row>
    <row r="64" spans="2:14" ht="14" x14ac:dyDescent="0.2"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</row>
    <row r="65" spans="2:14" ht="14" x14ac:dyDescent="0.2"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</row>
    <row r="66" spans="2:14" ht="14" x14ac:dyDescent="0.2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2:14" ht="14" x14ac:dyDescent="0.2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</row>
    <row r="68" spans="2:14" ht="14" x14ac:dyDescent="0.2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</row>
    <row r="69" spans="2:14" ht="14" x14ac:dyDescent="0.2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</row>
    <row r="70" spans="2:14" ht="14" x14ac:dyDescent="0.2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</row>
    <row r="71" spans="2:14" ht="14" x14ac:dyDescent="0.2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</row>
    <row r="72" spans="2:14" ht="14" x14ac:dyDescent="0.2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</row>
    <row r="73" spans="2:14" ht="14" x14ac:dyDescent="0.2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</row>
    <row r="74" spans="2:14" ht="14" x14ac:dyDescent="0.2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</row>
    <row r="75" spans="2:14" ht="14" x14ac:dyDescent="0.2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</row>
    <row r="76" spans="2:14" ht="14" x14ac:dyDescent="0.2"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</row>
    <row r="77" spans="2:14" ht="14" x14ac:dyDescent="0.2"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</row>
    <row r="78" spans="2:14" ht="14" x14ac:dyDescent="0.2"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</row>
    <row r="79" spans="2:14" ht="14" x14ac:dyDescent="0.2"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</row>
    <row r="80" spans="2:14" ht="14" x14ac:dyDescent="0.2"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</row>
    <row r="81" spans="2:14" ht="14" x14ac:dyDescent="0.2"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</row>
    <row r="82" spans="2:14" ht="14" x14ac:dyDescent="0.2"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</row>
    <row r="83" spans="2:14" ht="14" x14ac:dyDescent="0.2"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</row>
    <row r="84" spans="2:14" ht="14" x14ac:dyDescent="0.2"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</row>
    <row r="85" spans="2:14" ht="14" x14ac:dyDescent="0.2"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</row>
    <row r="86" spans="2:14" ht="14" x14ac:dyDescent="0.2"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</row>
    <row r="87" spans="2:14" ht="14" x14ac:dyDescent="0.2"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</row>
    <row r="88" spans="2:14" ht="14" x14ac:dyDescent="0.2"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</row>
    <row r="89" spans="2:14" ht="14" x14ac:dyDescent="0.2"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</row>
    <row r="90" spans="2:14" ht="14" x14ac:dyDescent="0.2"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</row>
    <row r="91" spans="2:14" ht="14" x14ac:dyDescent="0.2"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</row>
    <row r="92" spans="2:14" ht="14" x14ac:dyDescent="0.2"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</row>
    <row r="93" spans="2:14" ht="14" x14ac:dyDescent="0.2"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</row>
    <row r="94" spans="2:14" ht="14" x14ac:dyDescent="0.2"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</row>
    <row r="95" spans="2:14" ht="14" x14ac:dyDescent="0.2"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</row>
    <row r="96" spans="2:14" ht="14" x14ac:dyDescent="0.2"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</row>
    <row r="97" spans="2:14" ht="14" x14ac:dyDescent="0.2"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</row>
    <row r="98" spans="2:14" ht="14" x14ac:dyDescent="0.2"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</row>
    <row r="99" spans="2:14" ht="14" x14ac:dyDescent="0.2"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</row>
    <row r="100" spans="2:14" ht="14" x14ac:dyDescent="0.2"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</row>
    <row r="101" spans="2:14" ht="14" x14ac:dyDescent="0.2"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</row>
    <row r="102" spans="2:14" ht="14" x14ac:dyDescent="0.2"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</row>
    <row r="103" spans="2:14" ht="14" x14ac:dyDescent="0.2"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</row>
    <row r="104" spans="2:14" ht="14" x14ac:dyDescent="0.2"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</row>
    <row r="105" spans="2:14" ht="14" x14ac:dyDescent="0.2"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</row>
    <row r="106" spans="2:14" ht="14" x14ac:dyDescent="0.2"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</row>
    <row r="107" spans="2:14" ht="14" x14ac:dyDescent="0.2"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</row>
    <row r="108" spans="2:14" ht="14" x14ac:dyDescent="0.2"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</row>
    <row r="109" spans="2:14" ht="14" x14ac:dyDescent="0.2"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</row>
    <row r="110" spans="2:14" ht="14" x14ac:dyDescent="0.2"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</row>
    <row r="111" spans="2:14" ht="14" x14ac:dyDescent="0.2"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</row>
    <row r="112" spans="2:14" ht="14" x14ac:dyDescent="0.2"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</row>
    <row r="113" spans="2:14" ht="14" x14ac:dyDescent="0.2"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</row>
    <row r="114" spans="2:14" ht="14" x14ac:dyDescent="0.2"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</row>
    <row r="115" spans="2:14" ht="14" x14ac:dyDescent="0.2"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</row>
    <row r="116" spans="2:14" ht="14" x14ac:dyDescent="0.2"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</row>
    <row r="117" spans="2:14" ht="14" x14ac:dyDescent="0.2"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</row>
    <row r="118" spans="2:14" ht="14" x14ac:dyDescent="0.2"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</row>
    <row r="119" spans="2:14" ht="14" x14ac:dyDescent="0.2"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</row>
    <row r="120" spans="2:14" ht="14" x14ac:dyDescent="0.2"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</row>
    <row r="121" spans="2:14" ht="14" x14ac:dyDescent="0.2"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</row>
    <row r="122" spans="2:14" ht="14" x14ac:dyDescent="0.2"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</row>
    <row r="123" spans="2:14" ht="14" x14ac:dyDescent="0.2"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</row>
    <row r="124" spans="2:14" ht="14" x14ac:dyDescent="0.2"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</row>
    <row r="125" spans="2:14" ht="14" x14ac:dyDescent="0.2"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</row>
    <row r="126" spans="2:14" ht="14" x14ac:dyDescent="0.2"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</row>
    <row r="127" spans="2:14" ht="14" x14ac:dyDescent="0.2"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</row>
    <row r="128" spans="2:14" ht="14" x14ac:dyDescent="0.2"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</row>
    <row r="129" spans="2:14" ht="14" x14ac:dyDescent="0.2"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</row>
    <row r="130" spans="2:14" ht="14" x14ac:dyDescent="0.2"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</row>
    <row r="131" spans="2:14" ht="14" x14ac:dyDescent="0.2"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</row>
    <row r="132" spans="2:14" ht="14" x14ac:dyDescent="0.2"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</row>
    <row r="133" spans="2:14" ht="14" x14ac:dyDescent="0.2"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</row>
    <row r="134" spans="2:14" ht="14" x14ac:dyDescent="0.2"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</row>
    <row r="135" spans="2:14" ht="14" x14ac:dyDescent="0.2"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</row>
    <row r="136" spans="2:14" ht="14" x14ac:dyDescent="0.2"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</row>
    <row r="137" spans="2:14" ht="14" x14ac:dyDescent="0.2"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</row>
    <row r="138" spans="2:14" ht="14" x14ac:dyDescent="0.2"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</row>
    <row r="139" spans="2:14" ht="14" x14ac:dyDescent="0.2"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</row>
    <row r="140" spans="2:14" ht="14" x14ac:dyDescent="0.2"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</row>
    <row r="141" spans="2:14" ht="14" x14ac:dyDescent="0.2"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</row>
    <row r="142" spans="2:14" ht="14" x14ac:dyDescent="0.2"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</row>
    <row r="143" spans="2:14" ht="14" x14ac:dyDescent="0.2"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</row>
    <row r="144" spans="2:14" ht="14" x14ac:dyDescent="0.2"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</row>
    <row r="145" spans="2:14" ht="14" x14ac:dyDescent="0.2"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</row>
    <row r="146" spans="2:14" ht="14" x14ac:dyDescent="0.2"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5"/>
  <sheetViews>
    <sheetView workbookViewId="0"/>
  </sheetViews>
  <sheetFormatPr baseColWidth="10" defaultRowHeight="16" x14ac:dyDescent="0.15"/>
  <sheetData>
    <row r="1" spans="1:26" ht="15" x14ac:dyDescent="0.2">
      <c r="A1" s="22"/>
      <c r="B1" s="23"/>
      <c r="C1" s="23"/>
      <c r="D1" s="23"/>
      <c r="E1" s="23"/>
      <c r="F1" s="23"/>
    </row>
    <row r="2" spans="1:26" ht="19" x14ac:dyDescent="0.2">
      <c r="A2" s="36" t="s">
        <v>283</v>
      </c>
      <c r="B2" s="29" t="s">
        <v>305</v>
      </c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pans="1:26" ht="15" x14ac:dyDescent="0.2">
      <c r="A3" s="15"/>
      <c r="B3" s="456" t="s">
        <v>92</v>
      </c>
      <c r="C3" s="94"/>
      <c r="D3" s="458" t="s">
        <v>73</v>
      </c>
      <c r="E3" s="458"/>
      <c r="F3" s="458"/>
      <c r="G3" s="458"/>
      <c r="H3" s="458"/>
      <c r="I3" s="92"/>
      <c r="J3" s="458" t="s">
        <v>19</v>
      </c>
      <c r="K3" s="458"/>
      <c r="L3" s="458"/>
      <c r="M3" s="458"/>
      <c r="N3" s="458"/>
    </row>
    <row r="4" spans="1:26" ht="15" x14ac:dyDescent="0.2">
      <c r="A4" s="15"/>
      <c r="B4" s="457"/>
      <c r="C4" s="13"/>
      <c r="D4" s="195">
        <v>2013</v>
      </c>
      <c r="E4" s="195">
        <v>2014</v>
      </c>
      <c r="F4" s="195">
        <v>2015</v>
      </c>
      <c r="G4" s="195">
        <v>2016</v>
      </c>
      <c r="H4" s="195">
        <v>2017</v>
      </c>
      <c r="I4" s="92"/>
      <c r="J4" s="195">
        <v>2013</v>
      </c>
      <c r="K4" s="195">
        <v>2014</v>
      </c>
      <c r="L4" s="195">
        <v>2015</v>
      </c>
      <c r="M4" s="195">
        <v>2016</v>
      </c>
      <c r="N4" s="195">
        <v>2017</v>
      </c>
    </row>
    <row r="5" spans="1:26" ht="15" x14ac:dyDescent="0.2">
      <c r="A5" s="15"/>
      <c r="B5" s="13"/>
      <c r="C5" s="13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R5" s="14"/>
      <c r="S5" s="14"/>
      <c r="T5" s="14"/>
      <c r="U5" s="14"/>
      <c r="V5" s="14"/>
      <c r="W5" s="14"/>
      <c r="X5" s="14"/>
      <c r="Y5" s="14"/>
      <c r="Z5" s="14"/>
    </row>
    <row r="6" spans="1:26" ht="15" x14ac:dyDescent="0.2">
      <c r="A6" s="15"/>
      <c r="B6" s="196" t="s">
        <v>17</v>
      </c>
      <c r="C6" s="159"/>
      <c r="D6" s="197">
        <v>89.494787489975948</v>
      </c>
      <c r="E6" s="198" t="s">
        <v>41</v>
      </c>
      <c r="F6" s="198" t="s">
        <v>41</v>
      </c>
      <c r="G6" s="198" t="s">
        <v>41</v>
      </c>
      <c r="H6" s="199" t="s">
        <v>41</v>
      </c>
      <c r="I6" s="200"/>
      <c r="J6" s="201">
        <v>4</v>
      </c>
      <c r="K6" s="202" t="s">
        <v>41</v>
      </c>
      <c r="L6" s="202" t="s">
        <v>41</v>
      </c>
      <c r="M6" s="202" t="s">
        <v>41</v>
      </c>
      <c r="N6" s="203" t="s">
        <v>41</v>
      </c>
      <c r="W6" s="14"/>
      <c r="X6" s="14"/>
      <c r="Y6" s="14"/>
      <c r="Z6" s="14"/>
    </row>
    <row r="7" spans="1:26" ht="15" x14ac:dyDescent="0.2">
      <c r="A7" s="15"/>
      <c r="B7" s="112" t="s">
        <v>159</v>
      </c>
      <c r="C7" s="134"/>
      <c r="D7" s="164">
        <v>92.42290748898678</v>
      </c>
      <c r="E7" s="164">
        <v>93.3155080213904</v>
      </c>
      <c r="F7" s="164">
        <v>100.81669691470054</v>
      </c>
      <c r="G7" s="164">
        <v>100.63520871143376</v>
      </c>
      <c r="H7" s="164">
        <v>100.63520871143376</v>
      </c>
      <c r="I7" s="159"/>
      <c r="J7" s="204">
        <v>2</v>
      </c>
      <c r="K7" s="204">
        <v>2</v>
      </c>
      <c r="L7" s="204">
        <v>1</v>
      </c>
      <c r="M7" s="204">
        <v>1</v>
      </c>
      <c r="N7" s="204">
        <v>1</v>
      </c>
      <c r="W7" s="14"/>
      <c r="X7" s="14"/>
      <c r="Y7" s="14"/>
      <c r="Z7" s="14"/>
    </row>
    <row r="8" spans="1:26" ht="15" x14ac:dyDescent="0.2">
      <c r="A8" s="15"/>
      <c r="B8" s="112" t="s">
        <v>16</v>
      </c>
      <c r="C8" s="205"/>
      <c r="D8" s="164">
        <v>92.239467849223942</v>
      </c>
      <c r="E8" s="164">
        <v>91.167775314116767</v>
      </c>
      <c r="F8" s="164">
        <v>99.297856614929785</v>
      </c>
      <c r="G8" s="164">
        <v>100.18477457501848</v>
      </c>
      <c r="H8" s="164">
        <v>100.40650406504065</v>
      </c>
      <c r="I8" s="200"/>
      <c r="J8" s="204">
        <v>3</v>
      </c>
      <c r="K8" s="204">
        <v>3</v>
      </c>
      <c r="L8" s="204">
        <v>2</v>
      </c>
      <c r="M8" s="204">
        <v>2</v>
      </c>
      <c r="N8" s="204">
        <v>2</v>
      </c>
      <c r="W8" s="14"/>
      <c r="X8" s="14"/>
      <c r="Y8" s="14"/>
      <c r="Z8" s="14"/>
    </row>
    <row r="9" spans="1:26" ht="15" x14ac:dyDescent="0.2">
      <c r="A9" s="15"/>
      <c r="B9" s="112" t="s">
        <v>15</v>
      </c>
      <c r="C9" s="205"/>
      <c r="D9" s="164">
        <v>97.043269230769241</v>
      </c>
      <c r="E9" s="164">
        <v>95.769230769230774</v>
      </c>
      <c r="F9" s="164">
        <v>99.27884615384616</v>
      </c>
      <c r="G9" s="164">
        <v>99.302884615384613</v>
      </c>
      <c r="H9" s="164">
        <v>100</v>
      </c>
      <c r="I9" s="200"/>
      <c r="J9" s="204">
        <v>1</v>
      </c>
      <c r="K9" s="204">
        <v>1</v>
      </c>
      <c r="L9" s="204">
        <v>3</v>
      </c>
      <c r="M9" s="204">
        <v>3</v>
      </c>
      <c r="N9" s="204">
        <v>3</v>
      </c>
      <c r="W9" s="14"/>
      <c r="X9" s="14"/>
      <c r="Y9" s="14"/>
      <c r="Z9" s="14"/>
    </row>
    <row r="10" spans="1:26" ht="15" x14ac:dyDescent="0.2">
      <c r="A10" s="15"/>
      <c r="B10" s="430" t="s">
        <v>299</v>
      </c>
      <c r="C10" s="417"/>
      <c r="D10" s="429">
        <v>81.309328968903444</v>
      </c>
      <c r="E10" s="429">
        <v>80.266666666666666</v>
      </c>
      <c r="F10" s="429">
        <v>92.333113020489094</v>
      </c>
      <c r="G10" s="429">
        <v>95.583807293409166</v>
      </c>
      <c r="H10" s="431">
        <v>99.634551495016609</v>
      </c>
      <c r="I10" s="200"/>
      <c r="J10" s="428">
        <v>9</v>
      </c>
      <c r="K10" s="428">
        <v>9</v>
      </c>
      <c r="L10" s="428">
        <v>8</v>
      </c>
      <c r="M10" s="428">
        <v>8</v>
      </c>
      <c r="N10" s="428">
        <v>4</v>
      </c>
      <c r="W10" s="14"/>
      <c r="X10" s="14"/>
      <c r="Y10" s="14"/>
      <c r="Z10" s="14"/>
    </row>
    <row r="11" spans="1:26" ht="15" x14ac:dyDescent="0.2">
      <c r="A11" s="15"/>
      <c r="B11" s="112" t="s">
        <v>12</v>
      </c>
      <c r="C11" s="134"/>
      <c r="D11" s="164">
        <v>88.930699278770774</v>
      </c>
      <c r="E11" s="164">
        <v>88.209470053308252</v>
      </c>
      <c r="F11" s="164">
        <v>94.73189087488241</v>
      </c>
      <c r="G11" s="164">
        <v>97.334587645029785</v>
      </c>
      <c r="H11" s="432">
        <v>99.560990906240207</v>
      </c>
      <c r="I11" s="206"/>
      <c r="J11" s="204">
        <v>5</v>
      </c>
      <c r="K11" s="204">
        <v>4</v>
      </c>
      <c r="L11" s="204">
        <v>5</v>
      </c>
      <c r="M11" s="204">
        <v>6</v>
      </c>
      <c r="N11" s="204">
        <v>5</v>
      </c>
      <c r="W11" s="14"/>
      <c r="X11" s="14"/>
      <c r="Y11" s="14"/>
      <c r="Z11" s="14"/>
    </row>
    <row r="12" spans="1:26" ht="15" x14ac:dyDescent="0.2">
      <c r="A12" s="15"/>
      <c r="B12" s="112" t="s">
        <v>14</v>
      </c>
      <c r="C12" s="159"/>
      <c r="D12" s="164">
        <v>85.259692757863931</v>
      </c>
      <c r="E12" s="164">
        <v>85.043988269794724</v>
      </c>
      <c r="F12" s="164">
        <v>94.611436950146626</v>
      </c>
      <c r="G12" s="164">
        <v>98.423753665689148</v>
      </c>
      <c r="H12" s="432">
        <v>99.560922063666297</v>
      </c>
      <c r="I12" s="206"/>
      <c r="J12" s="204">
        <v>7</v>
      </c>
      <c r="K12" s="204">
        <v>6</v>
      </c>
      <c r="L12" s="204">
        <v>6</v>
      </c>
      <c r="M12" s="204">
        <v>4</v>
      </c>
      <c r="N12" s="204">
        <v>6</v>
      </c>
      <c r="W12" s="14"/>
      <c r="X12" s="14"/>
      <c r="Y12" s="14"/>
      <c r="Z12" s="14"/>
    </row>
    <row r="13" spans="1:26" ht="15" x14ac:dyDescent="0.2">
      <c r="A13" s="15"/>
      <c r="B13" s="112" t="s">
        <v>13</v>
      </c>
      <c r="C13" s="134"/>
      <c r="D13" s="164">
        <v>85.663265306122454</v>
      </c>
      <c r="E13" s="164">
        <v>88.615867206901058</v>
      </c>
      <c r="F13" s="164">
        <v>95.608417200365963</v>
      </c>
      <c r="G13" s="164">
        <v>97.542804862109534</v>
      </c>
      <c r="H13" s="164">
        <v>99.151546795457506</v>
      </c>
      <c r="I13" s="159"/>
      <c r="J13" s="204">
        <v>6</v>
      </c>
      <c r="K13" s="204">
        <v>5</v>
      </c>
      <c r="L13" s="204">
        <v>4</v>
      </c>
      <c r="M13" s="204">
        <v>5</v>
      </c>
      <c r="N13" s="204">
        <v>7</v>
      </c>
      <c r="T13" s="384"/>
      <c r="W13" s="14"/>
      <c r="X13" s="14"/>
      <c r="Y13" s="14"/>
      <c r="Z13" s="14"/>
    </row>
    <row r="14" spans="1:26" ht="15" x14ac:dyDescent="0.2">
      <c r="A14" s="15"/>
      <c r="B14" s="112" t="s">
        <v>167</v>
      </c>
      <c r="C14" s="417"/>
      <c r="D14" s="164">
        <v>82.431785543322164</v>
      </c>
      <c r="E14" s="164">
        <v>84.34657730971756</v>
      </c>
      <c r="F14" s="164">
        <v>92.340832934418387</v>
      </c>
      <c r="G14" s="164">
        <v>96.07467687888942</v>
      </c>
      <c r="H14" s="164">
        <v>98.249763481551554</v>
      </c>
      <c r="I14" s="159"/>
      <c r="J14" s="204">
        <v>8</v>
      </c>
      <c r="K14" s="204">
        <v>7</v>
      </c>
      <c r="L14" s="204">
        <v>7</v>
      </c>
      <c r="M14" s="204">
        <v>7</v>
      </c>
      <c r="N14" s="204">
        <v>8</v>
      </c>
      <c r="W14" s="14"/>
      <c r="X14" s="14"/>
      <c r="Y14" s="14"/>
      <c r="Z14" s="14"/>
    </row>
    <row r="15" spans="1:26" ht="15" x14ac:dyDescent="0.2">
      <c r="A15" s="15"/>
      <c r="B15" s="112" t="s">
        <v>6</v>
      </c>
      <c r="C15" s="134"/>
      <c r="D15" s="164">
        <v>68.042939719240294</v>
      </c>
      <c r="E15" s="164">
        <v>66.831275720164612</v>
      </c>
      <c r="F15" s="164">
        <v>80.598903416280052</v>
      </c>
      <c r="G15" s="164">
        <v>89.554723262588425</v>
      </c>
      <c r="H15" s="164">
        <v>96.545984186433628</v>
      </c>
      <c r="I15" s="206"/>
      <c r="J15" s="204">
        <v>14</v>
      </c>
      <c r="K15" s="204">
        <v>13</v>
      </c>
      <c r="L15" s="204">
        <v>14</v>
      </c>
      <c r="M15" s="204">
        <v>10</v>
      </c>
      <c r="N15" s="204">
        <v>9</v>
      </c>
      <c r="W15" s="14"/>
      <c r="X15" s="14"/>
      <c r="Y15" s="14"/>
      <c r="Z15" s="14"/>
    </row>
    <row r="16" spans="1:26" ht="15" x14ac:dyDescent="0.2">
      <c r="A16" s="15"/>
      <c r="B16" s="112" t="s">
        <v>162</v>
      </c>
      <c r="C16" s="134"/>
      <c r="D16" s="164">
        <v>63.937007874015748</v>
      </c>
      <c r="E16" s="164">
        <v>68.976377952755911</v>
      </c>
      <c r="F16" s="164">
        <v>80.507131537242472</v>
      </c>
      <c r="G16" s="164">
        <v>88.272583201267835</v>
      </c>
      <c r="H16" s="164">
        <v>96.220472440944889</v>
      </c>
      <c r="I16" s="207"/>
      <c r="J16" s="204">
        <v>16</v>
      </c>
      <c r="K16" s="204">
        <v>15</v>
      </c>
      <c r="L16" s="204">
        <v>15</v>
      </c>
      <c r="M16" s="204">
        <v>11</v>
      </c>
      <c r="N16" s="204">
        <v>10</v>
      </c>
      <c r="W16" s="14"/>
      <c r="X16" s="14"/>
      <c r="Y16" s="14"/>
      <c r="Z16" s="14"/>
    </row>
    <row r="17" spans="1:26" ht="15" x14ac:dyDescent="0.2">
      <c r="A17" s="15"/>
      <c r="B17" s="112" t="s">
        <v>168</v>
      </c>
      <c r="C17" s="368"/>
      <c r="D17" s="164">
        <v>77.528957528957534</v>
      </c>
      <c r="E17" s="164">
        <v>80.546875</v>
      </c>
      <c r="F17" s="164">
        <v>89.91935483870968</v>
      </c>
      <c r="G17" s="164">
        <v>89.838709677419359</v>
      </c>
      <c r="H17" s="164">
        <v>95.261044176706832</v>
      </c>
      <c r="I17" s="159"/>
      <c r="J17" s="204">
        <v>11</v>
      </c>
      <c r="K17" s="204">
        <v>8</v>
      </c>
      <c r="L17" s="204">
        <v>9</v>
      </c>
      <c r="M17" s="204">
        <v>9</v>
      </c>
      <c r="N17" s="204">
        <v>11</v>
      </c>
      <c r="W17" s="14"/>
      <c r="X17" s="14"/>
      <c r="Y17" s="14"/>
      <c r="Z17" s="14"/>
    </row>
    <row r="18" spans="1:26" ht="15" x14ac:dyDescent="0.2">
      <c r="A18" s="15"/>
      <c r="B18" s="112" t="s">
        <v>170</v>
      </c>
      <c r="C18" s="417"/>
      <c r="D18" s="164">
        <v>73.433115060804482</v>
      </c>
      <c r="E18" s="164">
        <v>74.383802816901408</v>
      </c>
      <c r="F18" s="164">
        <v>88.489871086556164</v>
      </c>
      <c r="G18" s="164">
        <v>86.372007366482507</v>
      </c>
      <c r="H18" s="164">
        <v>90.808823529411768</v>
      </c>
      <c r="I18" s="159"/>
      <c r="J18" s="204">
        <v>13</v>
      </c>
      <c r="K18" s="204">
        <v>11</v>
      </c>
      <c r="L18" s="204">
        <v>10</v>
      </c>
      <c r="M18" s="204">
        <v>13</v>
      </c>
      <c r="N18" s="204">
        <v>12</v>
      </c>
      <c r="W18" s="14"/>
      <c r="X18" s="14"/>
      <c r="Y18" s="14"/>
      <c r="Z18" s="14"/>
    </row>
    <row r="19" spans="1:26" ht="15" x14ac:dyDescent="0.2">
      <c r="A19" s="15"/>
      <c r="B19" s="112" t="s">
        <v>164</v>
      </c>
      <c r="C19" s="159"/>
      <c r="D19" s="164">
        <v>79.116766467065872</v>
      </c>
      <c r="E19" s="164">
        <v>72.820512820512818</v>
      </c>
      <c r="F19" s="164">
        <v>87.630402384500741</v>
      </c>
      <c r="G19" s="164">
        <v>87.194670614359737</v>
      </c>
      <c r="H19" s="164">
        <v>88.654545454545456</v>
      </c>
      <c r="I19" s="200"/>
      <c r="J19" s="204">
        <v>10</v>
      </c>
      <c r="K19" s="204">
        <v>12</v>
      </c>
      <c r="L19" s="204">
        <v>11</v>
      </c>
      <c r="M19" s="204">
        <v>12</v>
      </c>
      <c r="N19" s="204">
        <v>13</v>
      </c>
      <c r="W19" s="14"/>
      <c r="X19" s="14"/>
      <c r="Y19" s="14"/>
      <c r="Z19" s="14"/>
    </row>
    <row r="20" spans="1:26" ht="15" x14ac:dyDescent="0.2">
      <c r="A20" s="15"/>
      <c r="B20" s="112" t="s">
        <v>4</v>
      </c>
      <c r="C20" s="205"/>
      <c r="D20" s="164">
        <v>64.834605597964384</v>
      </c>
      <c r="E20" s="164">
        <v>61.679389312977094</v>
      </c>
      <c r="F20" s="164">
        <v>76.335877862595424</v>
      </c>
      <c r="G20" s="164">
        <v>82.035623409669213</v>
      </c>
      <c r="H20" s="164">
        <v>86.832740213523138</v>
      </c>
      <c r="I20" s="159"/>
      <c r="J20" s="204">
        <v>15</v>
      </c>
      <c r="K20" s="204">
        <v>14</v>
      </c>
      <c r="L20" s="204">
        <v>17</v>
      </c>
      <c r="M20" s="204">
        <v>14</v>
      </c>
      <c r="N20" s="204">
        <v>14</v>
      </c>
      <c r="W20" s="14"/>
      <c r="X20" s="14"/>
      <c r="Y20" s="14"/>
      <c r="Z20" s="14"/>
    </row>
    <row r="21" spans="1:26" ht="15" x14ac:dyDescent="0.2">
      <c r="A21" s="15"/>
      <c r="B21" s="112" t="s">
        <v>5</v>
      </c>
      <c r="C21" s="159"/>
      <c r="D21" s="164">
        <v>53.738317757009348</v>
      </c>
      <c r="E21" s="164">
        <v>66.754617414248017</v>
      </c>
      <c r="F21" s="164">
        <v>76.578947368421055</v>
      </c>
      <c r="G21" s="164">
        <v>79.631578947368425</v>
      </c>
      <c r="H21" s="164">
        <v>85.526315789473685</v>
      </c>
      <c r="I21" s="159"/>
      <c r="J21" s="204">
        <v>18</v>
      </c>
      <c r="K21" s="204">
        <v>17</v>
      </c>
      <c r="L21" s="204">
        <v>16</v>
      </c>
      <c r="M21" s="204">
        <v>15</v>
      </c>
      <c r="N21" s="204">
        <v>15</v>
      </c>
      <c r="W21" s="14"/>
      <c r="X21" s="14"/>
      <c r="Y21" s="14"/>
      <c r="Z21" s="14"/>
    </row>
    <row r="22" spans="1:26" ht="15" x14ac:dyDescent="0.2">
      <c r="A22" s="15"/>
      <c r="B22" s="112" t="s">
        <v>169</v>
      </c>
      <c r="C22" s="417"/>
      <c r="D22" s="164">
        <v>52.9449423815621</v>
      </c>
      <c r="E22" s="164">
        <v>66.338028169014081</v>
      </c>
      <c r="F22" s="164">
        <v>81.991215226939971</v>
      </c>
      <c r="G22" s="164">
        <v>76.785714285714292</v>
      </c>
      <c r="H22" s="164">
        <v>82.918149466192176</v>
      </c>
      <c r="I22" s="159"/>
      <c r="J22" s="204">
        <v>19</v>
      </c>
      <c r="K22" s="204">
        <v>18</v>
      </c>
      <c r="L22" s="204">
        <v>13</v>
      </c>
      <c r="M22" s="204">
        <v>17</v>
      </c>
      <c r="N22" s="204">
        <v>16</v>
      </c>
      <c r="W22" s="14"/>
      <c r="X22" s="14"/>
      <c r="Y22" s="14"/>
      <c r="Z22" s="14"/>
    </row>
    <row r="23" spans="1:26" ht="15" x14ac:dyDescent="0.2">
      <c r="A23" s="15"/>
      <c r="B23" s="112" t="s">
        <v>171</v>
      </c>
      <c r="C23" s="207"/>
      <c r="D23" s="164">
        <v>74.876033057851245</v>
      </c>
      <c r="E23" s="164">
        <v>74.876033057851245</v>
      </c>
      <c r="F23" s="164">
        <v>85.470085470085465</v>
      </c>
      <c r="G23" s="164">
        <v>77.024793388429757</v>
      </c>
      <c r="H23" s="164">
        <v>80.101180438448566</v>
      </c>
      <c r="I23" s="200"/>
      <c r="J23" s="204">
        <v>12</v>
      </c>
      <c r="K23" s="204">
        <v>10</v>
      </c>
      <c r="L23" s="204">
        <v>12</v>
      </c>
      <c r="M23" s="204">
        <v>16</v>
      </c>
      <c r="N23" s="204">
        <v>17</v>
      </c>
      <c r="W23" s="14"/>
      <c r="X23" s="14"/>
      <c r="Y23" s="14"/>
      <c r="Z23" s="14"/>
    </row>
    <row r="24" spans="1:26" ht="15" x14ac:dyDescent="0.2">
      <c r="A24" s="15"/>
      <c r="B24" s="112" t="s">
        <v>9</v>
      </c>
      <c r="C24" s="159"/>
      <c r="D24" s="164">
        <v>42.398648648648653</v>
      </c>
      <c r="E24" s="164">
        <v>48.336252189141852</v>
      </c>
      <c r="F24" s="164">
        <v>56.672297297297298</v>
      </c>
      <c r="G24" s="164">
        <v>59.881756756756758</v>
      </c>
      <c r="H24" s="164">
        <v>70.354729729729726</v>
      </c>
      <c r="I24" s="159"/>
      <c r="J24" s="204">
        <v>21</v>
      </c>
      <c r="K24" s="204">
        <v>20</v>
      </c>
      <c r="L24" s="204">
        <v>20</v>
      </c>
      <c r="M24" s="204">
        <v>20</v>
      </c>
      <c r="N24" s="204">
        <v>18</v>
      </c>
      <c r="W24" s="14"/>
      <c r="X24" s="14"/>
      <c r="Y24" s="14"/>
      <c r="Z24" s="14"/>
    </row>
    <row r="25" spans="1:26" ht="15" x14ac:dyDescent="0.2">
      <c r="A25" s="15"/>
      <c r="B25" s="112" t="s">
        <v>172</v>
      </c>
      <c r="C25" s="159"/>
      <c r="D25" s="164">
        <v>60.761346998535871</v>
      </c>
      <c r="E25" s="164">
        <v>58.974358974358978</v>
      </c>
      <c r="F25" s="164">
        <v>68.575851393188856</v>
      </c>
      <c r="G25" s="164">
        <v>66.0633484162896</v>
      </c>
      <c r="H25" s="164">
        <v>68.778280542986423</v>
      </c>
      <c r="I25" s="207"/>
      <c r="J25" s="204">
        <v>17</v>
      </c>
      <c r="K25" s="204">
        <v>16</v>
      </c>
      <c r="L25" s="204">
        <v>18</v>
      </c>
      <c r="M25" s="204">
        <v>18</v>
      </c>
      <c r="N25" s="204">
        <v>19</v>
      </c>
      <c r="W25" s="14"/>
      <c r="X25" s="14"/>
      <c r="Y25" s="14"/>
      <c r="Z25" s="14"/>
    </row>
    <row r="26" spans="1:26" ht="15" x14ac:dyDescent="0.2">
      <c r="A26" s="15"/>
      <c r="B26" s="112" t="s">
        <v>160</v>
      </c>
      <c r="C26" s="205"/>
      <c r="D26" s="164">
        <v>52.51046025104602</v>
      </c>
      <c r="E26" s="164">
        <v>54.201680672268907</v>
      </c>
      <c r="F26" s="164">
        <v>57.322175732217573</v>
      </c>
      <c r="G26" s="164">
        <v>62.552301255230127</v>
      </c>
      <c r="H26" s="164">
        <v>67.420349434737929</v>
      </c>
      <c r="I26" s="159"/>
      <c r="J26" s="204">
        <v>20</v>
      </c>
      <c r="K26" s="204">
        <v>19</v>
      </c>
      <c r="L26" s="204">
        <v>19</v>
      </c>
      <c r="M26" s="204">
        <v>19</v>
      </c>
      <c r="N26" s="204">
        <v>20</v>
      </c>
      <c r="W26" s="14"/>
      <c r="X26" s="14"/>
      <c r="Y26" s="14"/>
      <c r="Z26" s="14"/>
    </row>
    <row r="27" spans="1:26" ht="15" x14ac:dyDescent="0.2">
      <c r="A27" s="15"/>
      <c r="B27" s="112" t="s">
        <v>11</v>
      </c>
      <c r="C27" s="159"/>
      <c r="D27" s="164">
        <v>38.540145985401459</v>
      </c>
      <c r="E27" s="164">
        <v>40.243902439024396</v>
      </c>
      <c r="F27" s="164">
        <v>54.703557312252961</v>
      </c>
      <c r="G27" s="164">
        <v>57.033639143730888</v>
      </c>
      <c r="H27" s="164">
        <v>62.920489296636084</v>
      </c>
      <c r="I27" s="207"/>
      <c r="J27" s="204">
        <v>23</v>
      </c>
      <c r="K27" s="204">
        <v>22</v>
      </c>
      <c r="L27" s="204">
        <v>21</v>
      </c>
      <c r="M27" s="204">
        <v>21</v>
      </c>
      <c r="N27" s="204">
        <v>21</v>
      </c>
      <c r="W27" s="14"/>
      <c r="X27" s="14"/>
      <c r="Y27" s="14"/>
      <c r="Z27" s="14"/>
    </row>
    <row r="28" spans="1:26" ht="15" x14ac:dyDescent="0.2">
      <c r="A28" s="15"/>
      <c r="B28" s="112" t="s">
        <v>8</v>
      </c>
      <c r="C28" s="159"/>
      <c r="D28" s="164">
        <v>37.38229755178908</v>
      </c>
      <c r="E28" s="164">
        <v>42.289039767216295</v>
      </c>
      <c r="F28" s="164">
        <v>49.05094905094905</v>
      </c>
      <c r="G28" s="164">
        <v>51.571709233791751</v>
      </c>
      <c r="H28" s="164">
        <v>61.151079136690647</v>
      </c>
      <c r="I28" s="207"/>
      <c r="J28" s="204">
        <v>24</v>
      </c>
      <c r="K28" s="204">
        <v>23</v>
      </c>
      <c r="L28" s="204">
        <v>24</v>
      </c>
      <c r="M28" s="204">
        <v>22</v>
      </c>
      <c r="N28" s="204">
        <v>22</v>
      </c>
      <c r="W28" s="14"/>
      <c r="X28" s="14"/>
      <c r="Y28" s="14"/>
      <c r="Z28" s="14"/>
    </row>
    <row r="29" spans="1:26" ht="15" x14ac:dyDescent="0.2">
      <c r="A29" s="15"/>
      <c r="B29" s="112" t="s">
        <v>0</v>
      </c>
      <c r="C29" s="159"/>
      <c r="D29" s="164">
        <v>26.676384839650147</v>
      </c>
      <c r="E29" s="164">
        <v>41.124260355029584</v>
      </c>
      <c r="F29" s="164">
        <v>48.668639053254438</v>
      </c>
      <c r="G29" s="164">
        <v>45.710059171597635</v>
      </c>
      <c r="H29" s="164">
        <v>56.470588235294116</v>
      </c>
      <c r="I29" s="207"/>
      <c r="J29" s="204">
        <v>27</v>
      </c>
      <c r="K29" s="204">
        <v>26</v>
      </c>
      <c r="L29" s="204">
        <v>25</v>
      </c>
      <c r="M29" s="204">
        <v>24</v>
      </c>
      <c r="N29" s="204">
        <v>23</v>
      </c>
      <c r="W29" s="14"/>
      <c r="X29" s="14"/>
      <c r="Y29" s="14"/>
      <c r="Z29" s="14"/>
    </row>
    <row r="30" spans="1:26" ht="15" x14ac:dyDescent="0.2">
      <c r="A30" s="15"/>
      <c r="B30" s="112" t="s">
        <v>161</v>
      </c>
      <c r="C30" s="205"/>
      <c r="D30" s="164">
        <v>41.870824053452118</v>
      </c>
      <c r="E30" s="164">
        <v>40.110497237569056</v>
      </c>
      <c r="F30" s="164">
        <v>51.138952164009112</v>
      </c>
      <c r="G30" s="164">
        <v>48.173515981735157</v>
      </c>
      <c r="H30" s="164">
        <v>55.278093076049942</v>
      </c>
      <c r="I30" s="159"/>
      <c r="J30" s="204">
        <v>22</v>
      </c>
      <c r="K30" s="204">
        <v>21</v>
      </c>
      <c r="L30" s="204">
        <v>22</v>
      </c>
      <c r="M30" s="204">
        <v>23</v>
      </c>
      <c r="N30" s="204">
        <v>24</v>
      </c>
      <c r="W30" s="14"/>
      <c r="X30" s="14"/>
      <c r="Y30" s="14"/>
      <c r="Z30" s="14"/>
    </row>
    <row r="31" spans="1:26" ht="15" x14ac:dyDescent="0.2">
      <c r="A31" s="15"/>
      <c r="B31" s="112" t="s">
        <v>1</v>
      </c>
      <c r="C31" s="417"/>
      <c r="D31" s="164">
        <v>32.515337423312886</v>
      </c>
      <c r="E31" s="164">
        <v>33.003952569169961</v>
      </c>
      <c r="F31" s="164">
        <v>42.490118577075101</v>
      </c>
      <c r="G31" s="164">
        <v>40.51383399209486</v>
      </c>
      <c r="H31" s="164">
        <v>50</v>
      </c>
      <c r="I31" s="207"/>
      <c r="J31" s="204">
        <v>25</v>
      </c>
      <c r="K31" s="204">
        <v>24</v>
      </c>
      <c r="L31" s="204">
        <v>26</v>
      </c>
      <c r="M31" s="204">
        <v>26</v>
      </c>
      <c r="N31" s="204">
        <v>25</v>
      </c>
      <c r="W31" s="14"/>
      <c r="X31" s="14"/>
      <c r="Y31" s="14"/>
      <c r="Z31" s="14"/>
    </row>
    <row r="32" spans="1:26" ht="15" x14ac:dyDescent="0.2">
      <c r="A32" s="15"/>
      <c r="B32" s="112" t="s">
        <v>7</v>
      </c>
      <c r="C32" s="159"/>
      <c r="D32" s="164">
        <v>31.320754716981131</v>
      </c>
      <c r="E32" s="164">
        <v>37.377690802348333</v>
      </c>
      <c r="F32" s="164">
        <v>50.88062622309198</v>
      </c>
      <c r="G32" s="164">
        <v>45.596868884540115</v>
      </c>
      <c r="H32" s="164">
        <v>45.205479452054796</v>
      </c>
      <c r="I32" s="207"/>
      <c r="J32" s="204">
        <v>26</v>
      </c>
      <c r="K32" s="204">
        <v>25</v>
      </c>
      <c r="L32" s="204">
        <v>23</v>
      </c>
      <c r="M32" s="204">
        <v>25</v>
      </c>
      <c r="N32" s="204">
        <v>26</v>
      </c>
      <c r="W32" s="14"/>
      <c r="X32" s="14"/>
      <c r="Y32" s="14"/>
      <c r="Z32" s="14"/>
    </row>
    <row r="33" spans="1:26" ht="15" x14ac:dyDescent="0.2">
      <c r="A33" s="15"/>
      <c r="B33" s="112" t="s">
        <v>10</v>
      </c>
      <c r="C33" s="205"/>
      <c r="D33" s="164">
        <v>20</v>
      </c>
      <c r="E33" s="164">
        <v>23.89937106918239</v>
      </c>
      <c r="F33" s="164">
        <v>30.39832285115304</v>
      </c>
      <c r="G33" s="164">
        <v>31.027253668763102</v>
      </c>
      <c r="H33" s="164">
        <v>38.9937106918239</v>
      </c>
      <c r="I33" s="207"/>
      <c r="J33" s="204">
        <v>29</v>
      </c>
      <c r="K33" s="204">
        <v>28</v>
      </c>
      <c r="L33" s="204">
        <v>28</v>
      </c>
      <c r="M33" s="204">
        <v>27</v>
      </c>
      <c r="N33" s="204">
        <v>27</v>
      </c>
      <c r="W33" s="14"/>
      <c r="X33" s="14"/>
      <c r="Y33" s="14"/>
      <c r="Z33" s="14"/>
    </row>
    <row r="34" spans="1:26" ht="15" x14ac:dyDescent="0.2">
      <c r="A34" s="15"/>
      <c r="B34" s="112" t="s">
        <v>2</v>
      </c>
      <c r="C34" s="205"/>
      <c r="D34" s="164">
        <v>22.700054436581382</v>
      </c>
      <c r="E34" s="164">
        <v>25.447639717851327</v>
      </c>
      <c r="F34" s="164">
        <v>32.273972602739725</v>
      </c>
      <c r="G34" s="164">
        <v>29.589041095890412</v>
      </c>
      <c r="H34" s="164">
        <v>37.264150943396224</v>
      </c>
      <c r="I34" s="207"/>
      <c r="J34" s="204">
        <v>28</v>
      </c>
      <c r="K34" s="204">
        <v>27</v>
      </c>
      <c r="L34" s="204">
        <v>27</v>
      </c>
      <c r="M34" s="204">
        <v>28</v>
      </c>
      <c r="N34" s="204">
        <v>28</v>
      </c>
      <c r="W34" s="14"/>
      <c r="X34" s="14"/>
      <c r="Y34" s="14"/>
      <c r="Z34" s="14"/>
    </row>
    <row r="35" spans="1:26" ht="15" x14ac:dyDescent="0.2">
      <c r="A35" s="14"/>
      <c r="B35" s="112"/>
      <c r="C35" s="205"/>
      <c r="D35" s="205"/>
      <c r="E35" s="207"/>
      <c r="F35" s="205"/>
      <c r="G35" s="205"/>
      <c r="H35" s="205"/>
      <c r="I35" s="207"/>
      <c r="J35" s="205"/>
      <c r="K35" s="207"/>
      <c r="L35" s="205"/>
      <c r="M35" s="205"/>
      <c r="N35" s="205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4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4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4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4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4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4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4" x14ac:dyDescent="0.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4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4" x14ac:dyDescent="0.2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5" x14ac:dyDescent="0.2">
      <c r="A45" s="15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V45" s="14"/>
      <c r="W45" s="14"/>
      <c r="X45" s="14"/>
      <c r="Y45" s="14"/>
      <c r="Z45" s="14"/>
    </row>
    <row r="46" spans="1:26" ht="15" x14ac:dyDescent="0.2">
      <c r="A46" s="15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V46" s="14"/>
      <c r="W46" s="14"/>
      <c r="X46" s="14"/>
      <c r="Y46" s="14"/>
      <c r="Z46" s="14"/>
    </row>
    <row r="47" spans="1:26" ht="15" x14ac:dyDescent="0.2">
      <c r="A47" s="15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V47" s="14"/>
      <c r="W47" s="14"/>
      <c r="X47" s="14"/>
      <c r="Y47" s="14"/>
      <c r="Z47" s="14"/>
    </row>
    <row r="48" spans="1:26" ht="15" x14ac:dyDescent="0.2">
      <c r="A48" s="15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V48" s="14"/>
      <c r="W48" s="14"/>
      <c r="X48" s="14"/>
      <c r="Y48" s="14"/>
      <c r="Z48" s="14"/>
    </row>
    <row r="49" spans="1:26" ht="15" x14ac:dyDescent="0.2">
      <c r="A49" s="15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R49" s="14"/>
      <c r="V49" s="14"/>
      <c r="W49" s="14"/>
      <c r="X49" s="14"/>
      <c r="Y49" s="14"/>
      <c r="Z49" s="14"/>
    </row>
    <row r="50" spans="1:26" ht="15" x14ac:dyDescent="0.2">
      <c r="A50" s="15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R50" s="14"/>
      <c r="V50" s="14"/>
      <c r="W50" s="14"/>
      <c r="X50" s="14"/>
      <c r="Y50" s="14"/>
      <c r="Z50" s="14"/>
    </row>
    <row r="51" spans="1:26" ht="15" x14ac:dyDescent="0.2">
      <c r="A51" s="15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</row>
    <row r="52" spans="1:26" ht="15" x14ac:dyDescent="0.2">
      <c r="A52" s="15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</row>
    <row r="53" spans="1:26" ht="15" x14ac:dyDescent="0.2">
      <c r="A53" s="15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  <row r="54" spans="1:26" ht="15" x14ac:dyDescent="0.2">
      <c r="A54" s="15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</row>
    <row r="55" spans="1:26" ht="15" x14ac:dyDescent="0.2">
      <c r="A55" s="15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</row>
    <row r="56" spans="1:26" ht="15" x14ac:dyDescent="0.2">
      <c r="A56" s="15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</row>
    <row r="57" spans="1:26" ht="15" x14ac:dyDescent="0.2">
      <c r="A57" s="15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</row>
    <row r="58" spans="1:26" ht="15" x14ac:dyDescent="0.2">
      <c r="A58" s="15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</row>
    <row r="59" spans="1:26" ht="15" x14ac:dyDescent="0.2">
      <c r="A59" s="15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</row>
    <row r="60" spans="1:26" ht="15" x14ac:dyDescent="0.2">
      <c r="A60" s="15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</row>
    <row r="61" spans="1:26" ht="15" x14ac:dyDescent="0.2">
      <c r="A61" s="15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</row>
    <row r="62" spans="1:26" ht="15" x14ac:dyDescent="0.2">
      <c r="A62" s="15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</row>
    <row r="63" spans="1:26" ht="15" x14ac:dyDescent="0.2">
      <c r="A63" s="15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</row>
    <row r="64" spans="1:26" ht="15" x14ac:dyDescent="0.2">
      <c r="A64" s="15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</row>
    <row r="65" spans="1:14" ht="15" x14ac:dyDescent="0.2">
      <c r="A65" s="15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</row>
    <row r="66" spans="1:14" ht="15" x14ac:dyDescent="0.2">
      <c r="A66" s="15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</row>
    <row r="67" spans="1:14" ht="15" x14ac:dyDescent="0.2">
      <c r="A67" s="15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</row>
    <row r="68" spans="1:14" ht="15" x14ac:dyDescent="0.2">
      <c r="A68" s="15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</row>
    <row r="69" spans="1:14" ht="15" x14ac:dyDescent="0.2">
      <c r="A69" s="15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</row>
    <row r="70" spans="1:14" ht="15" x14ac:dyDescent="0.2">
      <c r="A70" s="15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</row>
    <row r="71" spans="1:14" ht="15" x14ac:dyDescent="0.2">
      <c r="A71" s="15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</row>
    <row r="72" spans="1:14" ht="15" x14ac:dyDescent="0.2">
      <c r="A72" s="15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</row>
    <row r="73" spans="1:14" ht="15" x14ac:dyDescent="0.2">
      <c r="A73" s="15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</row>
    <row r="74" spans="1:14" ht="15" x14ac:dyDescent="0.2">
      <c r="A74" s="15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</row>
    <row r="75" spans="1:14" ht="15" x14ac:dyDescent="0.2">
      <c r="A75" s="15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</row>
    <row r="76" spans="1:14" ht="15" x14ac:dyDescent="0.2">
      <c r="A76" s="15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</row>
    <row r="77" spans="1:14" ht="15" x14ac:dyDescent="0.2">
      <c r="A77" s="15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</row>
    <row r="78" spans="1:14" ht="15" x14ac:dyDescent="0.2">
      <c r="A78" s="15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</row>
    <row r="79" spans="1:14" ht="15" x14ac:dyDescent="0.2">
      <c r="A79" s="15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</row>
    <row r="80" spans="1:14" ht="15" x14ac:dyDescent="0.2">
      <c r="A80" s="15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</row>
    <row r="81" spans="1:14" ht="15" x14ac:dyDescent="0.2">
      <c r="A81" s="15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</row>
    <row r="82" spans="1:14" ht="15" x14ac:dyDescent="0.2">
      <c r="A82" s="15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</row>
    <row r="83" spans="1:14" ht="15" x14ac:dyDescent="0.2">
      <c r="A83" s="15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</row>
    <row r="84" spans="1:14" ht="15" x14ac:dyDescent="0.2">
      <c r="A84" s="15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</row>
    <row r="85" spans="1:14" ht="15" x14ac:dyDescent="0.2">
      <c r="A85" s="15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</row>
    <row r="86" spans="1:14" ht="15" x14ac:dyDescent="0.2">
      <c r="A86" s="15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</row>
    <row r="87" spans="1:14" ht="15" x14ac:dyDescent="0.2">
      <c r="A87" s="15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</row>
    <row r="88" spans="1:14" ht="15" x14ac:dyDescent="0.2">
      <c r="A88" s="15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</row>
    <row r="89" spans="1:14" ht="15" x14ac:dyDescent="0.2">
      <c r="A89" s="15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</row>
    <row r="90" spans="1:14" ht="15" x14ac:dyDescent="0.2">
      <c r="A90" s="15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</row>
    <row r="91" spans="1:14" ht="15" x14ac:dyDescent="0.2">
      <c r="A91" s="15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</row>
    <row r="92" spans="1:14" ht="15" x14ac:dyDescent="0.2">
      <c r="A92" s="15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</row>
    <row r="93" spans="1:14" ht="15" x14ac:dyDescent="0.2">
      <c r="A93" s="15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</row>
    <row r="94" spans="1:14" ht="15" x14ac:dyDescent="0.2">
      <c r="A94" s="15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</row>
    <row r="95" spans="1:14" ht="15" x14ac:dyDescent="0.2">
      <c r="A95" s="15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</row>
    <row r="96" spans="1:14" ht="15" x14ac:dyDescent="0.2">
      <c r="A96" s="15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</row>
    <row r="97" spans="1:14" ht="15" x14ac:dyDescent="0.2">
      <c r="A97" s="15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</row>
    <row r="98" spans="1:14" ht="15" x14ac:dyDescent="0.2">
      <c r="A98" s="15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</row>
    <row r="99" spans="1:14" ht="15" x14ac:dyDescent="0.2">
      <c r="A99" s="15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</row>
    <row r="100" spans="1:14" ht="15" x14ac:dyDescent="0.2">
      <c r="A100" s="15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</row>
    <row r="101" spans="1:14" ht="15" x14ac:dyDescent="0.2">
      <c r="A101" s="15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</row>
    <row r="102" spans="1:14" ht="15" x14ac:dyDescent="0.2">
      <c r="A102" s="15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</row>
    <row r="103" spans="1:14" ht="15" x14ac:dyDescent="0.2">
      <c r="A103" s="15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</row>
    <row r="104" spans="1:14" ht="15" x14ac:dyDescent="0.2">
      <c r="A104" s="15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</row>
    <row r="105" spans="1:14" ht="15" x14ac:dyDescent="0.2">
      <c r="A105" s="15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</row>
    <row r="106" spans="1:14" ht="15" x14ac:dyDescent="0.2">
      <c r="A106" s="15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</row>
    <row r="107" spans="1:14" ht="15" x14ac:dyDescent="0.2">
      <c r="A107" s="15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</row>
    <row r="108" spans="1:14" ht="15" x14ac:dyDescent="0.2">
      <c r="A108" s="15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</row>
    <row r="109" spans="1:14" ht="15" x14ac:dyDescent="0.2">
      <c r="A109" s="15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</row>
    <row r="110" spans="1:14" ht="15" x14ac:dyDescent="0.2">
      <c r="A110" s="15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</row>
    <row r="111" spans="1:14" ht="15" x14ac:dyDescent="0.2">
      <c r="A111" s="15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</row>
    <row r="112" spans="1:14" ht="15" x14ac:dyDescent="0.2">
      <c r="A112" s="15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</row>
    <row r="113" spans="1:14" ht="15" x14ac:dyDescent="0.2">
      <c r="A113" s="15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</row>
    <row r="114" spans="1:14" ht="15" x14ac:dyDescent="0.2">
      <c r="A114" s="15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</row>
    <row r="115" spans="1:14" ht="15" x14ac:dyDescent="0.2">
      <c r="A115" s="15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</row>
    <row r="116" spans="1:14" ht="15" x14ac:dyDescent="0.2">
      <c r="A116" s="15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</row>
    <row r="117" spans="1:14" ht="15" x14ac:dyDescent="0.2">
      <c r="A117" s="15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</row>
    <row r="118" spans="1:14" ht="15" x14ac:dyDescent="0.2">
      <c r="A118" s="15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</row>
    <row r="119" spans="1:14" ht="15" x14ac:dyDescent="0.2">
      <c r="A119" s="15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</row>
    <row r="120" spans="1:14" ht="15" x14ac:dyDescent="0.2">
      <c r="A120" s="15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</row>
    <row r="121" spans="1:14" ht="15" x14ac:dyDescent="0.2">
      <c r="A121" s="15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</row>
    <row r="122" spans="1:14" ht="15" x14ac:dyDescent="0.2">
      <c r="A122" s="15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</row>
    <row r="123" spans="1:14" ht="15" x14ac:dyDescent="0.2">
      <c r="A123" s="15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</row>
    <row r="124" spans="1:14" ht="15" x14ac:dyDescent="0.2">
      <c r="A124" s="15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</row>
    <row r="125" spans="1:14" ht="15" x14ac:dyDescent="0.2">
      <c r="A125" s="15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</row>
    <row r="126" spans="1:14" ht="15" x14ac:dyDescent="0.2">
      <c r="A126" s="15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</row>
    <row r="127" spans="1:14" ht="15" x14ac:dyDescent="0.2">
      <c r="A127" s="15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</row>
    <row r="128" spans="1:14" ht="15" x14ac:dyDescent="0.2">
      <c r="A128" s="15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</row>
    <row r="129" spans="1:21" ht="15" x14ac:dyDescent="0.2">
      <c r="A129" s="15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</row>
    <row r="130" spans="1:21" ht="15" x14ac:dyDescent="0.2">
      <c r="A130" s="15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</row>
    <row r="131" spans="1:21" ht="15" x14ac:dyDescent="0.2">
      <c r="A131" s="15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</row>
    <row r="132" spans="1:21" ht="15" x14ac:dyDescent="0.2">
      <c r="A132" s="15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S132" s="52"/>
      <c r="T132" s="52"/>
      <c r="U132" s="52"/>
    </row>
    <row r="133" spans="1:21" ht="15" x14ac:dyDescent="0.2">
      <c r="A133" s="15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S133" s="52"/>
      <c r="T133" s="52"/>
      <c r="U133" s="52"/>
    </row>
    <row r="134" spans="1:21" ht="15" x14ac:dyDescent="0.2">
      <c r="A134" s="15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S134" s="52"/>
      <c r="T134" s="52"/>
      <c r="U134" s="52"/>
    </row>
    <row r="135" spans="1:21" ht="15" x14ac:dyDescent="0.2">
      <c r="A135" s="15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S135" s="52"/>
      <c r="T135" s="52"/>
      <c r="U135" s="52"/>
    </row>
    <row r="136" spans="1:21" ht="15" x14ac:dyDescent="0.2">
      <c r="A136" s="15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S136" s="52"/>
      <c r="T136" s="52"/>
      <c r="U136" s="52"/>
    </row>
    <row r="137" spans="1:21" ht="15" x14ac:dyDescent="0.2">
      <c r="A137" s="15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S137" s="52"/>
      <c r="T137" s="52"/>
      <c r="U137" s="52"/>
    </row>
    <row r="138" spans="1:21" ht="14" x14ac:dyDescent="0.2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</row>
    <row r="139" spans="1:21" ht="14" x14ac:dyDescent="0.2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</row>
    <row r="140" spans="1:21" ht="14" x14ac:dyDescent="0.2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</row>
    <row r="141" spans="1:21" ht="14" x14ac:dyDescent="0.2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</row>
    <row r="142" spans="1:21" ht="14" x14ac:dyDescent="0.2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</row>
    <row r="143" spans="1:21" ht="14" x14ac:dyDescent="0.2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</row>
    <row r="144" spans="1:21" ht="14" x14ac:dyDescent="0.2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 spans="2:14" ht="14" x14ac:dyDescent="0.2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"/>
  <sheetViews>
    <sheetView workbookViewId="0"/>
  </sheetViews>
  <sheetFormatPr baseColWidth="10" defaultRowHeight="16" x14ac:dyDescent="0.15"/>
  <sheetData>
    <row r="1" spans="1:27" ht="15" x14ac:dyDescent="0.2">
      <c r="A1" s="22"/>
      <c r="B1" s="23"/>
      <c r="C1" s="23"/>
      <c r="D1" s="23"/>
      <c r="E1" s="23"/>
    </row>
    <row r="2" spans="1:27" ht="19" x14ac:dyDescent="0.15">
      <c r="A2" s="36" t="s">
        <v>283</v>
      </c>
      <c r="B2" s="29" t="s">
        <v>306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</row>
    <row r="3" spans="1:27" ht="15" x14ac:dyDescent="0.2">
      <c r="A3" s="15"/>
      <c r="B3" s="14"/>
      <c r="C3" s="94"/>
      <c r="D3" s="458"/>
      <c r="E3" s="458"/>
      <c r="F3" s="458"/>
      <c r="G3" s="458"/>
      <c r="H3" s="92"/>
      <c r="I3" s="458"/>
      <c r="J3" s="458"/>
      <c r="K3" s="458"/>
      <c r="L3" s="458"/>
      <c r="M3" s="194"/>
      <c r="N3" s="194"/>
      <c r="O3" s="194"/>
    </row>
    <row r="4" spans="1:27" ht="15" x14ac:dyDescent="0.2">
      <c r="A4" s="15"/>
      <c r="B4" s="456" t="s">
        <v>92</v>
      </c>
      <c r="C4" s="456"/>
      <c r="D4" s="94"/>
      <c r="E4" s="458" t="s">
        <v>91</v>
      </c>
      <c r="F4" s="458"/>
      <c r="G4" s="458"/>
      <c r="H4" s="458"/>
      <c r="I4" s="458"/>
      <c r="J4" s="92"/>
      <c r="K4" s="458"/>
      <c r="L4" s="458"/>
      <c r="M4" s="458"/>
      <c r="N4" s="458"/>
      <c r="O4" s="458"/>
      <c r="P4" s="4"/>
      <c r="R4" s="69"/>
    </row>
    <row r="5" spans="1:27" ht="15" x14ac:dyDescent="0.2">
      <c r="A5" s="15"/>
      <c r="B5" s="460"/>
      <c r="C5" s="460"/>
      <c r="D5" s="13"/>
      <c r="E5" s="208">
        <v>2013</v>
      </c>
      <c r="F5" s="208">
        <v>2014</v>
      </c>
      <c r="G5" s="208">
        <v>2015</v>
      </c>
      <c r="H5" s="208">
        <v>2016</v>
      </c>
      <c r="I5" s="208">
        <v>2017</v>
      </c>
      <c r="J5" s="92"/>
      <c r="K5" s="208">
        <v>2013</v>
      </c>
      <c r="L5" s="208">
        <v>2014</v>
      </c>
      <c r="M5" s="208">
        <v>2015</v>
      </c>
      <c r="N5" s="208">
        <v>2016</v>
      </c>
      <c r="O5" s="208">
        <v>2017</v>
      </c>
      <c r="P5" s="68"/>
      <c r="S5" s="5"/>
      <c r="T5" s="5"/>
      <c r="U5" s="5"/>
      <c r="V5" s="5"/>
    </row>
    <row r="6" spans="1:27" ht="15" x14ac:dyDescent="0.2">
      <c r="A6" s="15"/>
      <c r="B6" s="13"/>
      <c r="C6" s="13"/>
      <c r="D6" s="13"/>
      <c r="E6" s="12"/>
      <c r="F6" s="12"/>
      <c r="G6" s="12"/>
      <c r="H6" s="12"/>
      <c r="I6" s="12"/>
      <c r="J6" s="12"/>
      <c r="K6" s="159"/>
      <c r="L6" s="159"/>
      <c r="M6" s="159"/>
      <c r="N6" s="159"/>
      <c r="O6" s="159"/>
      <c r="P6" s="68"/>
      <c r="S6" s="5"/>
      <c r="T6" s="5"/>
      <c r="U6" s="5"/>
      <c r="V6" s="5"/>
    </row>
    <row r="7" spans="1:27" ht="15" x14ac:dyDescent="0.2">
      <c r="A7" s="375">
        <v>1</v>
      </c>
      <c r="B7" s="376" t="s">
        <v>94</v>
      </c>
      <c r="C7" s="112" t="s">
        <v>13</v>
      </c>
      <c r="D7" s="134"/>
      <c r="E7" s="209">
        <v>3358</v>
      </c>
      <c r="F7" s="210">
        <v>6780</v>
      </c>
      <c r="G7" s="209">
        <v>7315</v>
      </c>
      <c r="H7" s="209">
        <v>7463</v>
      </c>
      <c r="I7" s="209">
        <v>7596</v>
      </c>
      <c r="J7" s="200"/>
      <c r="K7" s="211">
        <v>2</v>
      </c>
      <c r="L7" s="211">
        <v>1</v>
      </c>
      <c r="M7" s="211">
        <v>1</v>
      </c>
      <c r="N7" s="211">
        <v>1</v>
      </c>
      <c r="O7" s="211">
        <v>1</v>
      </c>
      <c r="P7" s="68"/>
      <c r="S7" s="5"/>
      <c r="T7" s="5"/>
      <c r="U7" s="5"/>
      <c r="V7" s="5"/>
    </row>
    <row r="8" spans="1:27" ht="15" x14ac:dyDescent="0.2">
      <c r="A8" s="375">
        <v>2</v>
      </c>
      <c r="B8" s="376" t="s">
        <v>93</v>
      </c>
      <c r="C8" s="112" t="s">
        <v>15</v>
      </c>
      <c r="D8" s="134"/>
      <c r="E8" s="209">
        <v>4037</v>
      </c>
      <c r="F8" s="209">
        <v>3984</v>
      </c>
      <c r="G8" s="209">
        <v>4130</v>
      </c>
      <c r="H8" s="209">
        <v>4131</v>
      </c>
      <c r="I8" s="209">
        <v>4185</v>
      </c>
      <c r="J8" s="200"/>
      <c r="K8" s="211">
        <v>3</v>
      </c>
      <c r="L8" s="211">
        <v>2</v>
      </c>
      <c r="M8" s="211">
        <v>2</v>
      </c>
      <c r="N8" s="211">
        <v>2</v>
      </c>
      <c r="O8" s="211">
        <v>2</v>
      </c>
      <c r="P8" s="68"/>
      <c r="S8" s="5"/>
      <c r="T8" s="5"/>
      <c r="U8" s="5"/>
      <c r="V8" s="5"/>
    </row>
    <row r="9" spans="1:27" ht="15" x14ac:dyDescent="0.2">
      <c r="A9" s="375">
        <v>3</v>
      </c>
      <c r="B9" s="376" t="s">
        <v>95</v>
      </c>
      <c r="C9" s="112" t="s">
        <v>12</v>
      </c>
      <c r="D9" s="134"/>
      <c r="E9" s="209">
        <v>2836</v>
      </c>
      <c r="F9" s="209">
        <v>2813</v>
      </c>
      <c r="G9" s="209">
        <v>3021</v>
      </c>
      <c r="H9" s="209">
        <v>3104</v>
      </c>
      <c r="I9" s="209">
        <v>3175</v>
      </c>
      <c r="J9" s="200"/>
      <c r="K9" s="211">
        <v>4</v>
      </c>
      <c r="L9" s="211">
        <v>3</v>
      </c>
      <c r="M9" s="211">
        <v>3</v>
      </c>
      <c r="N9" s="211">
        <v>3</v>
      </c>
      <c r="O9" s="211">
        <v>3</v>
      </c>
      <c r="P9" s="68"/>
      <c r="S9" s="5"/>
      <c r="T9" s="5"/>
      <c r="U9" s="5"/>
      <c r="V9" s="5"/>
    </row>
    <row r="10" spans="1:27" ht="15" x14ac:dyDescent="0.2">
      <c r="A10" s="375">
        <v>4</v>
      </c>
      <c r="B10" s="377" t="s">
        <v>300</v>
      </c>
      <c r="C10" s="160" t="s">
        <v>299</v>
      </c>
      <c r="D10" s="134"/>
      <c r="E10" s="212">
        <v>2484</v>
      </c>
      <c r="F10" s="212">
        <v>2408</v>
      </c>
      <c r="G10" s="212">
        <v>2794</v>
      </c>
      <c r="H10" s="212">
        <v>2857</v>
      </c>
      <c r="I10" s="212">
        <v>2999</v>
      </c>
      <c r="J10" s="206"/>
      <c r="K10" s="213">
        <v>6</v>
      </c>
      <c r="L10" s="213">
        <v>5</v>
      </c>
      <c r="M10" s="211">
        <v>4</v>
      </c>
      <c r="N10" s="211">
        <v>4</v>
      </c>
      <c r="O10" s="211">
        <v>4</v>
      </c>
      <c r="P10" s="68"/>
      <c r="S10" s="5"/>
      <c r="T10" s="5"/>
      <c r="U10" s="5"/>
      <c r="V10" s="5"/>
    </row>
    <row r="11" spans="1:27" ht="15" x14ac:dyDescent="0.2">
      <c r="A11" s="375">
        <v>5</v>
      </c>
      <c r="B11" s="376" t="s">
        <v>98</v>
      </c>
      <c r="C11" s="112" t="s">
        <v>14</v>
      </c>
      <c r="D11" s="134"/>
      <c r="E11" s="209">
        <v>2331</v>
      </c>
      <c r="F11" s="209">
        <v>2320</v>
      </c>
      <c r="G11" s="209">
        <v>2581</v>
      </c>
      <c r="H11" s="209">
        <v>2685</v>
      </c>
      <c r="I11" s="209">
        <v>2721</v>
      </c>
      <c r="J11" s="206"/>
      <c r="K11" s="211">
        <v>7</v>
      </c>
      <c r="L11" s="211">
        <v>6</v>
      </c>
      <c r="M11" s="211">
        <v>6</v>
      </c>
      <c r="N11" s="211">
        <v>6</v>
      </c>
      <c r="O11" s="211">
        <v>5</v>
      </c>
      <c r="P11" s="68"/>
      <c r="S11" s="5"/>
      <c r="T11" s="5"/>
      <c r="U11" s="5"/>
      <c r="V11" s="5"/>
    </row>
    <row r="12" spans="1:27" ht="15" x14ac:dyDescent="0.2">
      <c r="A12" s="375">
        <v>6</v>
      </c>
      <c r="B12" s="376" t="s">
        <v>97</v>
      </c>
      <c r="C12" s="112" t="s">
        <v>16</v>
      </c>
      <c r="D12" s="134"/>
      <c r="E12" s="209">
        <v>2496</v>
      </c>
      <c r="F12" s="209">
        <v>2467</v>
      </c>
      <c r="G12" s="209">
        <v>2687</v>
      </c>
      <c r="H12" s="209">
        <v>2711</v>
      </c>
      <c r="I12" s="209">
        <v>2717</v>
      </c>
      <c r="J12" s="206"/>
      <c r="K12" s="211">
        <v>5</v>
      </c>
      <c r="L12" s="211">
        <v>4</v>
      </c>
      <c r="M12" s="211">
        <v>5</v>
      </c>
      <c r="N12" s="211">
        <v>5</v>
      </c>
      <c r="O12" s="211">
        <v>6</v>
      </c>
      <c r="P12" s="68"/>
      <c r="S12" s="5"/>
      <c r="T12" s="5"/>
      <c r="U12" s="5"/>
      <c r="V12" s="5"/>
    </row>
    <row r="13" spans="1:27" ht="15" x14ac:dyDescent="0.2">
      <c r="A13" s="375">
        <v>7</v>
      </c>
      <c r="B13" s="376" t="s">
        <v>163</v>
      </c>
      <c r="C13" s="112" t="s">
        <v>6</v>
      </c>
      <c r="D13" s="134"/>
      <c r="E13" s="209">
        <v>1648</v>
      </c>
      <c r="F13" s="209">
        <v>1624</v>
      </c>
      <c r="G13" s="209">
        <v>1911</v>
      </c>
      <c r="H13" s="209">
        <v>2152</v>
      </c>
      <c r="I13" s="209">
        <v>2320</v>
      </c>
      <c r="J13" s="200"/>
      <c r="K13" s="211">
        <v>9</v>
      </c>
      <c r="L13" s="211">
        <v>8</v>
      </c>
      <c r="M13" s="211">
        <v>8</v>
      </c>
      <c r="N13" s="211">
        <v>7</v>
      </c>
      <c r="O13" s="211">
        <v>7</v>
      </c>
      <c r="P13" s="68"/>
      <c r="S13" s="5"/>
      <c r="T13" s="5"/>
      <c r="U13" s="5"/>
      <c r="V13" s="5"/>
    </row>
    <row r="14" spans="1:27" ht="15" x14ac:dyDescent="0.2">
      <c r="A14" s="375">
        <v>8</v>
      </c>
      <c r="B14" s="376" t="s">
        <v>100</v>
      </c>
      <c r="C14" s="112" t="s">
        <v>88</v>
      </c>
      <c r="D14" s="134"/>
      <c r="E14" s="209">
        <v>1722</v>
      </c>
      <c r="F14" s="209">
        <v>1762</v>
      </c>
      <c r="G14" s="209">
        <v>1929</v>
      </c>
      <c r="H14" s="209">
        <v>2007</v>
      </c>
      <c r="I14" s="209">
        <v>2077</v>
      </c>
      <c r="J14" s="200"/>
      <c r="K14" s="211">
        <v>8</v>
      </c>
      <c r="L14" s="211">
        <v>7</v>
      </c>
      <c r="M14" s="211">
        <v>7</v>
      </c>
      <c r="N14" s="211">
        <v>8</v>
      </c>
      <c r="O14" s="211">
        <v>8</v>
      </c>
      <c r="P14" s="68"/>
      <c r="S14" s="5"/>
      <c r="T14" s="5"/>
      <c r="U14" s="5"/>
      <c r="V14" s="5"/>
    </row>
    <row r="15" spans="1:27" ht="15" x14ac:dyDescent="0.2">
      <c r="A15" s="375">
        <v>9</v>
      </c>
      <c r="B15" s="376" t="s">
        <v>101</v>
      </c>
      <c r="C15" s="112" t="s">
        <v>4</v>
      </c>
      <c r="D15" s="134"/>
      <c r="E15" s="209">
        <v>1274</v>
      </c>
      <c r="F15" s="209">
        <v>1212</v>
      </c>
      <c r="G15" s="209">
        <v>1500</v>
      </c>
      <c r="H15" s="209">
        <v>1612</v>
      </c>
      <c r="I15" s="209">
        <v>1708</v>
      </c>
      <c r="J15" s="200"/>
      <c r="K15" s="211">
        <v>10</v>
      </c>
      <c r="L15" s="211">
        <v>10</v>
      </c>
      <c r="M15" s="211">
        <v>9</v>
      </c>
      <c r="N15" s="211">
        <v>9</v>
      </c>
      <c r="O15" s="211">
        <v>9</v>
      </c>
      <c r="P15" s="68"/>
      <c r="S15" s="5"/>
      <c r="T15" s="5"/>
      <c r="U15" s="5"/>
      <c r="V15" s="5"/>
    </row>
    <row r="16" spans="1:27" ht="15" x14ac:dyDescent="0.2">
      <c r="A16" s="375">
        <v>10</v>
      </c>
      <c r="B16" s="376" t="s">
        <v>99</v>
      </c>
      <c r="C16" s="112" t="s">
        <v>5</v>
      </c>
      <c r="D16" s="134"/>
      <c r="E16" s="209">
        <v>1150</v>
      </c>
      <c r="F16" s="209">
        <v>1265</v>
      </c>
      <c r="G16" s="209">
        <v>1455</v>
      </c>
      <c r="H16" s="209">
        <v>1513</v>
      </c>
      <c r="I16" s="209">
        <v>1625</v>
      </c>
      <c r="J16" s="200"/>
      <c r="K16" s="211" t="s">
        <v>41</v>
      </c>
      <c r="L16" s="211">
        <v>9</v>
      </c>
      <c r="M16" s="211">
        <v>10</v>
      </c>
      <c r="N16" s="211">
        <v>10</v>
      </c>
      <c r="O16" s="211">
        <v>10</v>
      </c>
      <c r="P16" s="68"/>
      <c r="S16" s="5"/>
      <c r="T16" s="5"/>
      <c r="U16" s="5"/>
      <c r="V16" s="5"/>
    </row>
    <row r="17" spans="1:19" ht="15" x14ac:dyDescent="0.2">
      <c r="A17" s="20"/>
      <c r="R17" s="68"/>
      <c r="S17" s="68"/>
    </row>
    <row r="18" spans="1:19" ht="14" x14ac:dyDescent="0.2">
      <c r="A18" s="19"/>
      <c r="B18" s="459" t="s">
        <v>275</v>
      </c>
      <c r="C18" s="459"/>
      <c r="D18" s="459"/>
      <c r="E18" s="459"/>
      <c r="F18" s="459"/>
      <c r="G18" s="459"/>
      <c r="H18" s="459"/>
      <c r="I18" s="459"/>
      <c r="J18" s="459"/>
      <c r="K18" s="459"/>
      <c r="L18" s="459"/>
      <c r="M18" s="459"/>
      <c r="N18" s="459"/>
      <c r="O18" s="459"/>
      <c r="P18" s="77"/>
      <c r="Q18" s="77"/>
      <c r="R18" s="78"/>
      <c r="S18" s="78"/>
    </row>
    <row r="19" spans="1:19" ht="14" x14ac:dyDescent="0.2">
      <c r="A19" s="19"/>
      <c r="B19" s="11"/>
      <c r="I19" s="3"/>
      <c r="J19" s="3"/>
    </row>
    <row r="20" spans="1:19" ht="14" x14ac:dyDescent="0.2">
      <c r="A20" s="19"/>
    </row>
    <row r="21" spans="1:19" ht="14" x14ac:dyDescent="0.2">
      <c r="A21" s="19"/>
    </row>
    <row r="22" spans="1:19" ht="14" x14ac:dyDescent="0.2">
      <c r="A22" s="19"/>
    </row>
    <row r="23" spans="1:19" ht="14" x14ac:dyDescent="0.2">
      <c r="A23" s="19"/>
    </row>
    <row r="24" spans="1:19" ht="13" x14ac:dyDescent="0.15"/>
    <row r="25" spans="1:19" ht="13" x14ac:dyDescent="0.15"/>
    <row r="26" spans="1:19" ht="13" x14ac:dyDescent="0.15"/>
    <row r="27" spans="1:19" ht="13" x14ac:dyDescent="0.15"/>
    <row r="28" spans="1:19" ht="13" x14ac:dyDescent="0.15"/>
    <row r="29" spans="1:19" ht="13" x14ac:dyDescent="0.15"/>
    <row r="30" spans="1:19" ht="13" x14ac:dyDescent="0.15"/>
    <row r="31" spans="1:19" ht="13" x14ac:dyDescent="0.15"/>
    <row r="32" spans="1:19" ht="13" x14ac:dyDescent="0.15"/>
    <row r="33" ht="13" x14ac:dyDescent="0.1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Folhas de cálculo</vt:lpstr>
      </vt:variant>
      <vt:variant>
        <vt:i4>22</vt:i4>
      </vt:variant>
    </vt:vector>
  </HeadingPairs>
  <TitlesOfParts>
    <vt:vector size="22" baseType="lpstr">
      <vt:lpstr>Capa</vt:lpstr>
      <vt:lpstr>NotaMetodológica</vt:lpstr>
      <vt:lpstr>Índice</vt:lpstr>
      <vt:lpstr>FCH1</vt:lpstr>
      <vt:lpstr>FCH2</vt:lpstr>
      <vt:lpstr>FCH3</vt:lpstr>
      <vt:lpstr>FCH4</vt:lpstr>
      <vt:lpstr>FCH5</vt:lpstr>
      <vt:lpstr>FCH 6</vt:lpstr>
      <vt:lpstr>FCH 7</vt:lpstr>
      <vt:lpstr>FCH8</vt:lpstr>
      <vt:lpstr>FCH9</vt:lpstr>
      <vt:lpstr>FCH 10</vt:lpstr>
      <vt:lpstr>FCH11(eliminar)</vt:lpstr>
      <vt:lpstr>FCH11</vt:lpstr>
      <vt:lpstr>FCH12</vt:lpstr>
      <vt:lpstr>FCH13</vt:lpstr>
      <vt:lpstr>FCH15</vt:lpstr>
      <vt:lpstr>FCH15(a)</vt:lpstr>
      <vt:lpstr>FCH16</vt:lpstr>
      <vt:lpstr>FCH17</vt:lpstr>
      <vt:lpstr>Dados2017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Mário Guerra</dc:creator>
  <cp:lastModifiedBy>Utilizador do Microsoft Office</cp:lastModifiedBy>
  <cp:lastPrinted>2015-09-15T15:27:57Z</cp:lastPrinted>
  <dcterms:created xsi:type="dcterms:W3CDTF">2009-09-17T14:00:29Z</dcterms:created>
  <dcterms:modified xsi:type="dcterms:W3CDTF">2017-09-18T12:11:20Z</dcterms:modified>
</cp:coreProperties>
</file>